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vic.gov.au\DHHS\HomeDirs2\jlak1304\Documents\"/>
    </mc:Choice>
  </mc:AlternateContent>
  <xr:revisionPtr revIDLastSave="0" documentId="8_{43F7D264-B47D-439E-B3F4-9154596A9BA0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List of Languages PS1" sheetId="1" r:id="rId1"/>
    <sheet name="Config path" sheetId="2" r:id="rId2"/>
  </sheets>
  <definedNames>
    <definedName name="_xlnm._FilterDatabase" localSheetId="0" hidden="1">'List of Languages PS1'!$A$1:$E$514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4" i="1" l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<sst xmlns="http://schemas.openxmlformats.org/spreadsheetml/2006/main" count="2057" uniqueCount="657">
  <si>
    <t>*Status</t>
  </si>
  <si>
    <t>Field Value</t>
  </si>
  <si>
    <t>Description</t>
  </si>
  <si>
    <t>Short Description</t>
  </si>
  <si>
    <t>Code Standard</t>
  </si>
  <si>
    <t>Inactive</t>
  </si>
  <si>
    <t>Inadequately Described</t>
  </si>
  <si>
    <t>Inadequate</t>
  </si>
  <si>
    <t>ABS</t>
  </si>
  <si>
    <t>Active</t>
  </si>
  <si>
    <t>Non Verbal, so described</t>
  </si>
  <si>
    <t>Non Verbal</t>
  </si>
  <si>
    <t>Not Stated</t>
  </si>
  <si>
    <t>Under Assessment</t>
  </si>
  <si>
    <t>Under Asse</t>
  </si>
  <si>
    <t>Gaelic (Scotland)</t>
  </si>
  <si>
    <t>Gaelic (Sc</t>
  </si>
  <si>
    <t>Irish</t>
  </si>
  <si>
    <t>Welsh</t>
  </si>
  <si>
    <t>Celtic, nec</t>
  </si>
  <si>
    <t>Celtic, n.</t>
  </si>
  <si>
    <t>English</t>
  </si>
  <si>
    <t>German</t>
  </si>
  <si>
    <t>Letzeburgish</t>
  </si>
  <si>
    <t>Letzeburgi</t>
  </si>
  <si>
    <t>Yiddish</t>
  </si>
  <si>
    <t>Dutch</t>
  </si>
  <si>
    <t>Netherland</t>
  </si>
  <si>
    <t>Frisian</t>
  </si>
  <si>
    <t>Afrikaans</t>
  </si>
  <si>
    <t>Danish</t>
  </si>
  <si>
    <t>Icelandic</t>
  </si>
  <si>
    <t>Norwegian</t>
  </si>
  <si>
    <t>Swedish</t>
  </si>
  <si>
    <t>Scandinavian, nec</t>
  </si>
  <si>
    <t>Scandinavi</t>
  </si>
  <si>
    <t>Estonian</t>
  </si>
  <si>
    <t>Finnish</t>
  </si>
  <si>
    <t>Finnish and Related Languages, nec</t>
  </si>
  <si>
    <t>Finnish an</t>
  </si>
  <si>
    <t>French</t>
  </si>
  <si>
    <t>Greek</t>
  </si>
  <si>
    <t>Catalan</t>
  </si>
  <si>
    <t>Portuguese</t>
  </si>
  <si>
    <t>Spanish</t>
  </si>
  <si>
    <t>Iberian Romance, nec</t>
  </si>
  <si>
    <t>Iberian Ro</t>
  </si>
  <si>
    <t>Italian</t>
  </si>
  <si>
    <t>Maltese</t>
  </si>
  <si>
    <t>Basque</t>
  </si>
  <si>
    <t>Latin</t>
  </si>
  <si>
    <t>Other Southern European Languages, nec</t>
  </si>
  <si>
    <t>Other Sout</t>
  </si>
  <si>
    <t>Latvian</t>
  </si>
  <si>
    <t>Lithuanian</t>
  </si>
  <si>
    <t>Finnic, n.e.c. (includes Karelian, Lapp, Ludic)</t>
  </si>
  <si>
    <t>Finnic, n.</t>
  </si>
  <si>
    <t>Hungarian</t>
  </si>
  <si>
    <t>Belorussian</t>
  </si>
  <si>
    <t>Belorussia</t>
  </si>
  <si>
    <t>Russian</t>
  </si>
  <si>
    <t>Ukrainian</t>
  </si>
  <si>
    <t>Bosnian</t>
  </si>
  <si>
    <t>Bulgarian</t>
  </si>
  <si>
    <t>Croatian</t>
  </si>
  <si>
    <t>Macedonian</t>
  </si>
  <si>
    <t>Serbian</t>
  </si>
  <si>
    <t>Slovene</t>
  </si>
  <si>
    <t>Serbo-Croatian/Yugoslavian, so described</t>
  </si>
  <si>
    <t>Serbo-Croa</t>
  </si>
  <si>
    <t>Czech</t>
  </si>
  <si>
    <t>Polish</t>
  </si>
  <si>
    <t>Slovak</t>
  </si>
  <si>
    <t>Czechoslovakian, so described</t>
  </si>
  <si>
    <t>Czechoslov</t>
  </si>
  <si>
    <t>Albanian</t>
  </si>
  <si>
    <t>Armenian</t>
  </si>
  <si>
    <t>Aromunian (Macedo-Romanian)</t>
  </si>
  <si>
    <t>Aromunian</t>
  </si>
  <si>
    <t>Romanian</t>
  </si>
  <si>
    <t>Romany</t>
  </si>
  <si>
    <t>Other Eastern European Languages, nec</t>
  </si>
  <si>
    <t>Other East</t>
  </si>
  <si>
    <t>Kurdish</t>
  </si>
  <si>
    <t>Pashto</t>
  </si>
  <si>
    <t>Persian (Pre 01/07/2006)</t>
  </si>
  <si>
    <t>Persian</t>
  </si>
  <si>
    <t>Balochi</t>
  </si>
  <si>
    <t>Dari</t>
  </si>
  <si>
    <t>Persian (excluding Dari)</t>
  </si>
  <si>
    <t>Persian (e</t>
  </si>
  <si>
    <t>Hazaragi (Hazaraghi)</t>
  </si>
  <si>
    <t>Hazaraghi</t>
  </si>
  <si>
    <t>Iranic, nec</t>
  </si>
  <si>
    <t>Iranic, n.</t>
  </si>
  <si>
    <t>Amharic</t>
  </si>
  <si>
    <t>Arabic</t>
  </si>
  <si>
    <t>Arabic (in</t>
  </si>
  <si>
    <t>Assyrian</t>
  </si>
  <si>
    <t>Assyrian (</t>
  </si>
  <si>
    <t>Hebrew</t>
  </si>
  <si>
    <t>Tigrinya</t>
  </si>
  <si>
    <t>Assyrian Neo-Aramaic</t>
  </si>
  <si>
    <t>Assyrian N</t>
  </si>
  <si>
    <t>Chaldean Neo-Aramaic</t>
  </si>
  <si>
    <t>Chaldean N</t>
  </si>
  <si>
    <t>Mandaean (Mandaic)</t>
  </si>
  <si>
    <t>Mandaean (</t>
  </si>
  <si>
    <t>Middle Eastern Semitic Languages, nec</t>
  </si>
  <si>
    <t>Middle Eas</t>
  </si>
  <si>
    <t>Lebanese Arabic</t>
  </si>
  <si>
    <t>Lebanese A</t>
  </si>
  <si>
    <t>VIC</t>
  </si>
  <si>
    <t>Turkish</t>
  </si>
  <si>
    <t>Azeri</t>
  </si>
  <si>
    <t>Tatar</t>
  </si>
  <si>
    <t>Turkmen</t>
  </si>
  <si>
    <t>Uygur</t>
  </si>
  <si>
    <t>Uzbek</t>
  </si>
  <si>
    <t>Turkic, nec</t>
  </si>
  <si>
    <t>Turkish an</t>
  </si>
  <si>
    <t>Georgian</t>
  </si>
  <si>
    <t>Other Southwest and Central Asian Languages, nec</t>
  </si>
  <si>
    <t>Kannada</t>
  </si>
  <si>
    <t>Malayalam</t>
  </si>
  <si>
    <t>Tamil</t>
  </si>
  <si>
    <t>Telugu</t>
  </si>
  <si>
    <t>Tulu</t>
  </si>
  <si>
    <t>Dravidian, nec</t>
  </si>
  <si>
    <t>Dravidian</t>
  </si>
  <si>
    <t>Bengali</t>
  </si>
  <si>
    <t>Gujarati</t>
  </si>
  <si>
    <t>Hindi</t>
  </si>
  <si>
    <t>Konkani</t>
  </si>
  <si>
    <t>Marathi</t>
  </si>
  <si>
    <t>Nepali</t>
  </si>
  <si>
    <t>Punjabi</t>
  </si>
  <si>
    <t>Sindhi</t>
  </si>
  <si>
    <t>Sinhalese</t>
  </si>
  <si>
    <t>Urdu</t>
  </si>
  <si>
    <t>Assamese</t>
  </si>
  <si>
    <t>Dhivehi</t>
  </si>
  <si>
    <t>Kashmiri</t>
  </si>
  <si>
    <t>Oriya</t>
  </si>
  <si>
    <t>Fijian Hindustani (Fiji Hindi)</t>
  </si>
  <si>
    <t>Fijian Hin</t>
  </si>
  <si>
    <t>Indo-Aryan, nec</t>
  </si>
  <si>
    <t>Indo-Aryan</t>
  </si>
  <si>
    <t>Other Southern Asian Languages</t>
  </si>
  <si>
    <t>Burmese</t>
  </si>
  <si>
    <t>Chin Haka</t>
  </si>
  <si>
    <t>Haka</t>
  </si>
  <si>
    <t>Karen</t>
  </si>
  <si>
    <t>Rohingya</t>
  </si>
  <si>
    <t>Zomi</t>
  </si>
  <si>
    <t>Burmese and Related Languages, nec</t>
  </si>
  <si>
    <t>Burman Lan</t>
  </si>
  <si>
    <t>Hajha Chin</t>
  </si>
  <si>
    <t>Falam Chin</t>
  </si>
  <si>
    <t>Hmong</t>
  </si>
  <si>
    <t>Hmong-Mien, nec</t>
  </si>
  <si>
    <t>Hmong-Mien</t>
  </si>
  <si>
    <t>Khmer</t>
  </si>
  <si>
    <t>Vietnamese</t>
  </si>
  <si>
    <t>Mon</t>
  </si>
  <si>
    <t>Mon-Khmer, nec</t>
  </si>
  <si>
    <t>Mon-Khmer,</t>
  </si>
  <si>
    <t>Lao</t>
  </si>
  <si>
    <t>Thai</t>
  </si>
  <si>
    <t>Tai, nec</t>
  </si>
  <si>
    <t>Tai, n.e.c</t>
  </si>
  <si>
    <t>Bisaya</t>
  </si>
  <si>
    <t>Cebuano</t>
  </si>
  <si>
    <t>IIokano</t>
  </si>
  <si>
    <t>Indonesian</t>
  </si>
  <si>
    <t>Malay</t>
  </si>
  <si>
    <t>Tagalog (Filipino)</t>
  </si>
  <si>
    <t>Tagalog (F</t>
  </si>
  <si>
    <t>Tetum</t>
  </si>
  <si>
    <t>Timorese</t>
  </si>
  <si>
    <t>Tagalog</t>
  </si>
  <si>
    <t>Filipino</t>
  </si>
  <si>
    <t>Acehnese</t>
  </si>
  <si>
    <t>Balinese</t>
  </si>
  <si>
    <t>Bikol</t>
  </si>
  <si>
    <t>Iban</t>
  </si>
  <si>
    <t>Ilonggo (Hiligaynon)</t>
  </si>
  <si>
    <t>Hongo (Hil</t>
  </si>
  <si>
    <t>Javanese</t>
  </si>
  <si>
    <t>Pampangan</t>
  </si>
  <si>
    <t>Southeast Asian Austronesian Languages, nec</t>
  </si>
  <si>
    <t>Western Au</t>
  </si>
  <si>
    <t>Wajarri</t>
  </si>
  <si>
    <t>Other Southeast Asian Languages</t>
  </si>
  <si>
    <t>Cantonese</t>
  </si>
  <si>
    <t>Hakka</t>
  </si>
  <si>
    <t>Hokkien</t>
  </si>
  <si>
    <t>Mandarin</t>
  </si>
  <si>
    <t>Teochew</t>
  </si>
  <si>
    <t>Wu</t>
  </si>
  <si>
    <t>Min Nan</t>
  </si>
  <si>
    <t>Chinese, nec</t>
  </si>
  <si>
    <t>Chinese, n</t>
  </si>
  <si>
    <t>Japanese</t>
  </si>
  <si>
    <t>Korean</t>
  </si>
  <si>
    <t>Tibetan</t>
  </si>
  <si>
    <t>Mongolian</t>
  </si>
  <si>
    <t>Other Eastern Asian Languages, nec</t>
  </si>
  <si>
    <t>Australian Indigenous Languages, nfd</t>
  </si>
  <si>
    <t>Australian</t>
  </si>
  <si>
    <t>Anindilyakwa</t>
  </si>
  <si>
    <t>Anindilyak</t>
  </si>
  <si>
    <t>Burarra</t>
  </si>
  <si>
    <t>Dhaangu</t>
  </si>
  <si>
    <t>Dhay`yi</t>
  </si>
  <si>
    <t>Dhuwal-Dhuwala</t>
  </si>
  <si>
    <t>Dhuwal-Dhu</t>
  </si>
  <si>
    <t>Djinang</t>
  </si>
  <si>
    <t>Karrwa (Garawa, Garrwa)</t>
  </si>
  <si>
    <t>Karrwa (Ga</t>
  </si>
  <si>
    <t>Kunwinjku</t>
  </si>
  <si>
    <t>Maung</t>
  </si>
  <si>
    <t>Murrinh-Patha</t>
  </si>
  <si>
    <t>Murrinh-Pa</t>
  </si>
  <si>
    <t>Ngan'gikurunggurr</t>
  </si>
  <si>
    <t>Ngangkikur</t>
  </si>
  <si>
    <t>Nunggubuyu</t>
  </si>
  <si>
    <t>Rembarrnga</t>
  </si>
  <si>
    <t>Ritharrngu</t>
  </si>
  <si>
    <t>Tiwi</t>
  </si>
  <si>
    <t>Yanyuwa (Anula)</t>
  </si>
  <si>
    <t>Yanyuwa (A</t>
  </si>
  <si>
    <t>Alawa</t>
  </si>
  <si>
    <t>Dalabon</t>
  </si>
  <si>
    <t>Gudanji</t>
  </si>
  <si>
    <t>Gundjeihmi</t>
  </si>
  <si>
    <t>Gun-nartpa</t>
  </si>
  <si>
    <t>Gurr-goni</t>
  </si>
  <si>
    <t>Iwaidja</t>
  </si>
  <si>
    <t>Jaminjung</t>
  </si>
  <si>
    <t>Jawoyn</t>
  </si>
  <si>
    <t>Jingulu</t>
  </si>
  <si>
    <t>Kunbarlang</t>
  </si>
  <si>
    <t>Kune</t>
  </si>
  <si>
    <t>Kuninjku</t>
  </si>
  <si>
    <t>Larrakiya</t>
  </si>
  <si>
    <t>Malak Malak</t>
  </si>
  <si>
    <t>Malak Mala</t>
  </si>
  <si>
    <t>Mangarrayi</t>
  </si>
  <si>
    <t>Maringarr</t>
  </si>
  <si>
    <t>Marra</t>
  </si>
  <si>
    <t>Marrithiyel</t>
  </si>
  <si>
    <t>Marrithiye</t>
  </si>
  <si>
    <t>Matngala</t>
  </si>
  <si>
    <t>Mayali</t>
  </si>
  <si>
    <t>Murrinh Patha</t>
  </si>
  <si>
    <t>Murrinh Pa</t>
  </si>
  <si>
    <t>Na-kara</t>
  </si>
  <si>
    <t>Ndjebbana (Gunavidji)</t>
  </si>
  <si>
    <t>Ndjebbana</t>
  </si>
  <si>
    <t>Ngalakgan</t>
  </si>
  <si>
    <t>Ngaliwurru</t>
  </si>
  <si>
    <t>Nungali</t>
  </si>
  <si>
    <t>Wambaya</t>
  </si>
  <si>
    <t>Wardaman</t>
  </si>
  <si>
    <t>Amurdak</t>
  </si>
  <si>
    <t>Garrwa</t>
  </si>
  <si>
    <t>Kuwema</t>
  </si>
  <si>
    <t>Marramaninyshi</t>
  </si>
  <si>
    <t>Marramanin</t>
  </si>
  <si>
    <t>Ngandi</t>
  </si>
  <si>
    <t>Waanyi</t>
  </si>
  <si>
    <t>Wagiman</t>
  </si>
  <si>
    <t>Yanyuwa</t>
  </si>
  <si>
    <t>Marridan (Maridan)</t>
  </si>
  <si>
    <t>Marridan (</t>
  </si>
  <si>
    <t>Kunwinjkuan, nec</t>
  </si>
  <si>
    <t>Kunwinjkua</t>
  </si>
  <si>
    <t>Burarran, nec</t>
  </si>
  <si>
    <t>Burarran,</t>
  </si>
  <si>
    <t>Arnhem Land and Daly River Region Languages, nec</t>
  </si>
  <si>
    <t>Northern A</t>
  </si>
  <si>
    <t>Alyawarr (Alyawarra)</t>
  </si>
  <si>
    <t>Alyawarr (</t>
  </si>
  <si>
    <t>Anmatyerr (Anmatyirra)</t>
  </si>
  <si>
    <t>Anmatyerr</t>
  </si>
  <si>
    <t>Arrernte (Aranda)</t>
  </si>
  <si>
    <t>Arrernte (</t>
  </si>
  <si>
    <t>Bardi</t>
  </si>
  <si>
    <t>Bunuba (Bunaba)</t>
  </si>
  <si>
    <t>Bunuba (Bu</t>
  </si>
  <si>
    <t>Jaru (Djaru)</t>
  </si>
  <si>
    <t>Jaru (Djar</t>
  </si>
  <si>
    <t>Kija (Gidya)</t>
  </si>
  <si>
    <t>Kija (Gidy</t>
  </si>
  <si>
    <t>Kuurinji (Gurindji)</t>
  </si>
  <si>
    <t>Kuurinji (</t>
  </si>
  <si>
    <t>Galpu</t>
  </si>
  <si>
    <t>Kukatha (G</t>
  </si>
  <si>
    <t>Golumala</t>
  </si>
  <si>
    <t>Kukatja (G</t>
  </si>
  <si>
    <t>Wangurri</t>
  </si>
  <si>
    <t>Miriwoong</t>
  </si>
  <si>
    <t>Mutpurra (Mudburra)</t>
  </si>
  <si>
    <t>Mutpurra (</t>
  </si>
  <si>
    <t>Ngaatjatjara</t>
  </si>
  <si>
    <t>Ngaatjatja</t>
  </si>
  <si>
    <t>Nyangumarta</t>
  </si>
  <si>
    <t>Nyangumart</t>
  </si>
  <si>
    <t>Pintupi</t>
  </si>
  <si>
    <t>Pitjantjatjara</t>
  </si>
  <si>
    <t>Pitjantjat</t>
  </si>
  <si>
    <t>Dhangu, nec</t>
  </si>
  <si>
    <t>Dhangu, ne</t>
  </si>
  <si>
    <t>Dhalwangu</t>
  </si>
  <si>
    <t>Djarrwark</t>
  </si>
  <si>
    <t>Warlpiri</t>
  </si>
  <si>
    <t>Yulparija</t>
  </si>
  <si>
    <t>Yankunytjatjara</t>
  </si>
  <si>
    <t>Yankunytja</t>
  </si>
  <si>
    <t>Dhay'yi, nec</t>
  </si>
  <si>
    <t>Dhay`yi, n</t>
  </si>
  <si>
    <t>Djambarrpuyngu</t>
  </si>
  <si>
    <t>Djambarrpu</t>
  </si>
  <si>
    <t>Djapu</t>
  </si>
  <si>
    <t>Daatiwuy</t>
  </si>
  <si>
    <t>Marrangu</t>
  </si>
  <si>
    <t>Liyagalawumirr</t>
  </si>
  <si>
    <t>Liyagalawu</t>
  </si>
  <si>
    <t>Liyagawumirr</t>
  </si>
  <si>
    <t>Liyagawumi</t>
  </si>
  <si>
    <t>Dhuwal, nec</t>
  </si>
  <si>
    <t>Dhual, nec</t>
  </si>
  <si>
    <t>Dhuwaya</t>
  </si>
  <si>
    <t>Gumatj</t>
  </si>
  <si>
    <t>Gupapuyngu</t>
  </si>
  <si>
    <t>Guyamirrilili</t>
  </si>
  <si>
    <t>Guyamirril</t>
  </si>
  <si>
    <t>Madarrpa</t>
  </si>
  <si>
    <t>Manggalili</t>
  </si>
  <si>
    <t>Wubulkarra</t>
  </si>
  <si>
    <t>Dhuwala, nec</t>
  </si>
  <si>
    <t>Dhwala, ne</t>
  </si>
  <si>
    <t>Wurlaki</t>
  </si>
  <si>
    <t>Djinang, nec</t>
  </si>
  <si>
    <t>Djinang, n</t>
  </si>
  <si>
    <t>Ganalbingu</t>
  </si>
  <si>
    <t>Djinba</t>
  </si>
  <si>
    <t>Manyjalpingu</t>
  </si>
  <si>
    <t>Manyjalpin</t>
  </si>
  <si>
    <t>Djinba, nec</t>
  </si>
  <si>
    <t>Djinba, ne</t>
  </si>
  <si>
    <t>Wagilak</t>
  </si>
  <si>
    <t>Yakuy, nec</t>
  </si>
  <si>
    <t>Nhangu</t>
  </si>
  <si>
    <t>Yan-nhangu</t>
  </si>
  <si>
    <t>Nhangu, nec</t>
  </si>
  <si>
    <t>Nhangu, ne</t>
  </si>
  <si>
    <t>Djangu</t>
  </si>
  <si>
    <t>Warramiri</t>
  </si>
  <si>
    <t>Rirratjingu</t>
  </si>
  <si>
    <t>Rirratjing</t>
  </si>
  <si>
    <t>Other Yolngu Matha, nec</t>
  </si>
  <si>
    <t>Central Ab</t>
  </si>
  <si>
    <t>Kuku Yalanji</t>
  </si>
  <si>
    <t>Gugu Yalan</t>
  </si>
  <si>
    <t>Guugu Yimidhirr</t>
  </si>
  <si>
    <t>Guugu Yimi</t>
  </si>
  <si>
    <t>Kuuku-Ya'u</t>
  </si>
  <si>
    <t>Kuuku-Ya`u</t>
  </si>
  <si>
    <t>Wik Mungkan</t>
  </si>
  <si>
    <t>Wik-Mungka</t>
  </si>
  <si>
    <t>Djabugay</t>
  </si>
  <si>
    <t>Dyirbal</t>
  </si>
  <si>
    <t>Girramay</t>
  </si>
  <si>
    <t>Koko-Bera</t>
  </si>
  <si>
    <t>Kuuk Thayorre</t>
  </si>
  <si>
    <t>Kuuk Thayo</t>
  </si>
  <si>
    <t>Lamalama</t>
  </si>
  <si>
    <t>Yidiny</t>
  </si>
  <si>
    <t>Wik Ngathan</t>
  </si>
  <si>
    <t>Wik Ngatha</t>
  </si>
  <si>
    <t>Alngith</t>
  </si>
  <si>
    <t>Kugu Muminh</t>
  </si>
  <si>
    <t>Kugu Mumin</t>
  </si>
  <si>
    <t>Morrobalama</t>
  </si>
  <si>
    <t>Morrobalam</t>
  </si>
  <si>
    <t>Thaynakwith</t>
  </si>
  <si>
    <t>Thaynakwit</t>
  </si>
  <si>
    <t>Yupangathi</t>
  </si>
  <si>
    <t>Tjungundji</t>
  </si>
  <si>
    <t>Cape York Peninsula Languages, nec</t>
  </si>
  <si>
    <t>Cape York</t>
  </si>
  <si>
    <t>Kalaw Kawaw Ya/Kalaw Lagaw Ya</t>
  </si>
  <si>
    <t>Kalaw Laga</t>
  </si>
  <si>
    <t>Meriam Mir</t>
  </si>
  <si>
    <t>Meryam Mir</t>
  </si>
  <si>
    <t>Yumplatok (Torres Strait Creole)</t>
  </si>
  <si>
    <t>Torres Str</t>
  </si>
  <si>
    <t>Ngarluma</t>
  </si>
  <si>
    <t>Nyungar (Noongar)</t>
  </si>
  <si>
    <t>Nyungar (N</t>
  </si>
  <si>
    <t>Yindjibarndi</t>
  </si>
  <si>
    <t>Yindjibarn</t>
  </si>
  <si>
    <t>Bilinarra</t>
  </si>
  <si>
    <t>Gurindji</t>
  </si>
  <si>
    <t>Gurindji Kriol</t>
  </si>
  <si>
    <t>indji Krio</t>
  </si>
  <si>
    <t>Jaru</t>
  </si>
  <si>
    <t>Light Warlpiri</t>
  </si>
  <si>
    <t>Light Warl</t>
  </si>
  <si>
    <t>Malngin</t>
  </si>
  <si>
    <t>Maigin</t>
  </si>
  <si>
    <t>Mudburra</t>
  </si>
  <si>
    <t>Ngardi</t>
  </si>
  <si>
    <t>Ngarinyman</t>
  </si>
  <si>
    <t>Walmajarri</t>
  </si>
  <si>
    <t>Wanyjirra</t>
  </si>
  <si>
    <t>Warlmanpa</t>
  </si>
  <si>
    <t>Warumungu</t>
  </si>
  <si>
    <t>Northern Desert Fringe Area Languages, nec</t>
  </si>
  <si>
    <t>West Coast</t>
  </si>
  <si>
    <t>Adnymathanha (Yura Ngawarla)</t>
  </si>
  <si>
    <t>Adnymathan</t>
  </si>
  <si>
    <t>Arabana (Arabuna)</t>
  </si>
  <si>
    <t>Arabana (A</t>
  </si>
  <si>
    <t>Alyawarr</t>
  </si>
  <si>
    <t>Arrernte</t>
  </si>
  <si>
    <t>Kaytetye</t>
  </si>
  <si>
    <t>Antekerrepenh</t>
  </si>
  <si>
    <t>Antekerrep</t>
  </si>
  <si>
    <t>Central Anmatyerr</t>
  </si>
  <si>
    <t>Central An</t>
  </si>
  <si>
    <t>Eastern Anmatyerr</t>
  </si>
  <si>
    <t>Eastern An</t>
  </si>
  <si>
    <t>Anmatyerr, nec</t>
  </si>
  <si>
    <t>Anmatyerr,</t>
  </si>
  <si>
    <t>Eastern Arrernte</t>
  </si>
  <si>
    <t>Eastern Ar</t>
  </si>
  <si>
    <t>Western Arrarnta</t>
  </si>
  <si>
    <t>Western Ar</t>
  </si>
  <si>
    <t>Arrernte, nec</t>
  </si>
  <si>
    <t>Arrernte,</t>
  </si>
  <si>
    <t>Arandic, nec</t>
  </si>
  <si>
    <t>Eastern Ab</t>
  </si>
  <si>
    <t>Kriol</t>
  </si>
  <si>
    <t>Torres Strait Creole (Broken)</t>
  </si>
  <si>
    <t>Antikarinya</t>
  </si>
  <si>
    <t>Antikariny</t>
  </si>
  <si>
    <t>Kartujarra</t>
  </si>
  <si>
    <t>Kukatha</t>
  </si>
  <si>
    <t>Kukatja</t>
  </si>
  <si>
    <t>Luritja</t>
  </si>
  <si>
    <t>Manyjilyjarra</t>
  </si>
  <si>
    <t>Manyjilyja</t>
  </si>
  <si>
    <t>Martu Wangka</t>
  </si>
  <si>
    <t>Martu Wang</t>
  </si>
  <si>
    <t>Ngaanyatjarra</t>
  </si>
  <si>
    <t>Ngaanyatja</t>
  </si>
  <si>
    <t>Wangkajunga</t>
  </si>
  <si>
    <t>Wangtkajun</t>
  </si>
  <si>
    <t>Wangkatha</t>
  </si>
  <si>
    <t>Wanfkatha</t>
  </si>
  <si>
    <t>Warnman</t>
  </si>
  <si>
    <t>Tjupany</t>
  </si>
  <si>
    <t>Western Desert Languages, nec</t>
  </si>
  <si>
    <t>Western De</t>
  </si>
  <si>
    <t>Bunuba</t>
  </si>
  <si>
    <t>Gooniyandi</t>
  </si>
  <si>
    <t>Goonlyandi</t>
  </si>
  <si>
    <t>Miriwoonga</t>
  </si>
  <si>
    <t>Ngarinyin</t>
  </si>
  <si>
    <t>Nyikina</t>
  </si>
  <si>
    <t>Worla</t>
  </si>
  <si>
    <t>Worrorra</t>
  </si>
  <si>
    <t>Wunambal</t>
  </si>
  <si>
    <t>Yawuru</t>
  </si>
  <si>
    <t>Gambera</t>
  </si>
  <si>
    <t>Jawi</t>
  </si>
  <si>
    <t>Kija</t>
  </si>
  <si>
    <t>Kimberley Area Languages, nec</t>
  </si>
  <si>
    <t>Kimberley</t>
  </si>
  <si>
    <t>Adnymathanha</t>
  </si>
  <si>
    <t>Arabana</t>
  </si>
  <si>
    <t>Bandjalang</t>
  </si>
  <si>
    <t>Banjalang</t>
  </si>
  <si>
    <t>Banyjima</t>
  </si>
  <si>
    <t>Batjala</t>
  </si>
  <si>
    <t>Bidjara</t>
  </si>
  <si>
    <t>Dhanggatti</t>
  </si>
  <si>
    <t>Diyari</t>
  </si>
  <si>
    <t>Gamilaraay</t>
  </si>
  <si>
    <t>Garuwali</t>
  </si>
  <si>
    <t>Garu</t>
  </si>
  <si>
    <t>Githabul</t>
  </si>
  <si>
    <t>Gumbaynggir</t>
  </si>
  <si>
    <t>Gumbayhggi</t>
  </si>
  <si>
    <t>Kanai</t>
  </si>
  <si>
    <t>Karajarri</t>
  </si>
  <si>
    <t>Kariyarra</t>
  </si>
  <si>
    <t>Kaurna</t>
  </si>
  <si>
    <t>Kayardild</t>
  </si>
  <si>
    <t>Lardil</t>
  </si>
  <si>
    <t>Mangala</t>
  </si>
  <si>
    <t>Muruwari</t>
  </si>
  <si>
    <t>Narungga</t>
  </si>
  <si>
    <t>Ngarrindjeri</t>
  </si>
  <si>
    <t>Ngarrindje</t>
  </si>
  <si>
    <t>Nyamal</t>
  </si>
  <si>
    <t>Nyungar</t>
  </si>
  <si>
    <t>Paakantyi</t>
  </si>
  <si>
    <t>Palyku/Nyiyaparli</t>
  </si>
  <si>
    <t>Palyku/Nyi</t>
  </si>
  <si>
    <t>Wiradjuri</t>
  </si>
  <si>
    <t>Yinhawangka</t>
  </si>
  <si>
    <t>Yinhawangk</t>
  </si>
  <si>
    <t>Yorta Yorta</t>
  </si>
  <si>
    <t>Yorta Yort</t>
  </si>
  <si>
    <t>Baanbay</t>
  </si>
  <si>
    <t>Badimaya</t>
  </si>
  <si>
    <t>Barababaraba</t>
  </si>
  <si>
    <t>Barababara</t>
  </si>
  <si>
    <t>Dadi Dadi</t>
  </si>
  <si>
    <t>Dharawal</t>
  </si>
  <si>
    <t>Djabwurrung</t>
  </si>
  <si>
    <t>Djabwurrun</t>
  </si>
  <si>
    <t>Gudjal</t>
  </si>
  <si>
    <t>Keerray-Woorroong</t>
  </si>
  <si>
    <t>Keerray-Wo</t>
  </si>
  <si>
    <t>Ladji Ladji</t>
  </si>
  <si>
    <t>Ladji Ladj</t>
  </si>
  <si>
    <t>Mirning</t>
  </si>
  <si>
    <t>Ngatjumaya</t>
  </si>
  <si>
    <t>Waluwarra</t>
  </si>
  <si>
    <t>Wangkangurru</t>
  </si>
  <si>
    <t>Wangkangur</t>
  </si>
  <si>
    <t>Wargamay</t>
  </si>
  <si>
    <t>Wergaia</t>
  </si>
  <si>
    <t>Yugambeh</t>
  </si>
  <si>
    <t>Aboriginal English, so described</t>
  </si>
  <si>
    <t>Aboriginal</t>
  </si>
  <si>
    <t>Other Australian Indigenous Languages, nec</t>
  </si>
  <si>
    <t>Other Aust</t>
  </si>
  <si>
    <t>American Languages</t>
  </si>
  <si>
    <t>American L</t>
  </si>
  <si>
    <t>Acholi</t>
  </si>
  <si>
    <t>Akan</t>
  </si>
  <si>
    <t>Asante</t>
  </si>
  <si>
    <t>Mauritian Creole</t>
  </si>
  <si>
    <t>Mauritian</t>
  </si>
  <si>
    <t>Oromo</t>
  </si>
  <si>
    <t>Shona</t>
  </si>
  <si>
    <t>Somali</t>
  </si>
  <si>
    <t>Swahili</t>
  </si>
  <si>
    <t>Yoruba</t>
  </si>
  <si>
    <t>Zulu</t>
  </si>
  <si>
    <t>Bemba</t>
  </si>
  <si>
    <t>Dinka</t>
  </si>
  <si>
    <t>Ewe</t>
  </si>
  <si>
    <t>Ga</t>
  </si>
  <si>
    <t>Harari</t>
  </si>
  <si>
    <t>Hausa</t>
  </si>
  <si>
    <t>Igbo</t>
  </si>
  <si>
    <t>Kikuyu</t>
  </si>
  <si>
    <t>Kikuyy</t>
  </si>
  <si>
    <t>Krio</t>
  </si>
  <si>
    <t>Luganda</t>
  </si>
  <si>
    <t>Luo</t>
  </si>
  <si>
    <t>Ndebele</t>
  </si>
  <si>
    <t>Ndedele</t>
  </si>
  <si>
    <t>Nuer</t>
  </si>
  <si>
    <t>Nyanja (Chichewa)</t>
  </si>
  <si>
    <t>Nyanja (Ch</t>
  </si>
  <si>
    <t>Shilluk</t>
  </si>
  <si>
    <t>Tigre</t>
  </si>
  <si>
    <t>Tswana</t>
  </si>
  <si>
    <t>Xhosa</t>
  </si>
  <si>
    <t>Seychelles Creole</t>
  </si>
  <si>
    <t>Seychelles</t>
  </si>
  <si>
    <t>Anuak</t>
  </si>
  <si>
    <t>Bari</t>
  </si>
  <si>
    <t>Bassa</t>
  </si>
  <si>
    <t>Dan (Gio-Dan)</t>
  </si>
  <si>
    <t>Dan (Gio-D</t>
  </si>
  <si>
    <t>Fulfulde</t>
  </si>
  <si>
    <t>Kinyarwanda (Rwanda)</t>
  </si>
  <si>
    <t>Kinyarwand</t>
  </si>
  <si>
    <t>Kirundi (Rundi)</t>
  </si>
  <si>
    <t>Kirundi (R</t>
  </si>
  <si>
    <t>Kpelle</t>
  </si>
  <si>
    <t>Krahn</t>
  </si>
  <si>
    <t>Liberian (Liberian English)</t>
  </si>
  <si>
    <t>Liberian (</t>
  </si>
  <si>
    <t>Loma (Lorma)</t>
  </si>
  <si>
    <t>Loma (Lorm</t>
  </si>
  <si>
    <t>Lumun (Kuku Lumun)</t>
  </si>
  <si>
    <t>Lumun (Kuk</t>
  </si>
  <si>
    <t>Madi</t>
  </si>
  <si>
    <t>Mandinka</t>
  </si>
  <si>
    <t>Mann</t>
  </si>
  <si>
    <t>Moro (Nuba Moro)</t>
  </si>
  <si>
    <t>Moro (Nuba</t>
  </si>
  <si>
    <t>Themne</t>
  </si>
  <si>
    <t>Lingala</t>
  </si>
  <si>
    <t>African Languages, nec</t>
  </si>
  <si>
    <t>African La</t>
  </si>
  <si>
    <t>Bilen</t>
  </si>
  <si>
    <t>Egyptian Arabic</t>
  </si>
  <si>
    <t>Egyptian A</t>
  </si>
  <si>
    <t>Sudanese Arabic</t>
  </si>
  <si>
    <t>Sudanese A</t>
  </si>
  <si>
    <t>Juba Arabic</t>
  </si>
  <si>
    <t>Juba Arabi</t>
  </si>
  <si>
    <t>Zande</t>
  </si>
  <si>
    <t>Fijian</t>
  </si>
  <si>
    <t>Gilbertese</t>
  </si>
  <si>
    <t>Maori (Cook Island)</t>
  </si>
  <si>
    <t>Maori (Coo</t>
  </si>
  <si>
    <t>Maori (New Zealand)</t>
  </si>
  <si>
    <t>Maori (New</t>
  </si>
  <si>
    <t>Motu</t>
  </si>
  <si>
    <t>Nauruan</t>
  </si>
  <si>
    <t>Niue</t>
  </si>
  <si>
    <t>Samoan</t>
  </si>
  <si>
    <t>Tongan</t>
  </si>
  <si>
    <t>Rotuman</t>
  </si>
  <si>
    <t>Tokelauan</t>
  </si>
  <si>
    <t>Tuvaluan</t>
  </si>
  <si>
    <t>Yapese</t>
  </si>
  <si>
    <t>Pacific Austronesian Languages, nec</t>
  </si>
  <si>
    <t>Oceanic Au</t>
  </si>
  <si>
    <t>Tok Pisin</t>
  </si>
  <si>
    <t>Bislama</t>
  </si>
  <si>
    <t>Hawaiian English</t>
  </si>
  <si>
    <t>Hawaiian E</t>
  </si>
  <si>
    <t>Norf'k-Pitcairn</t>
  </si>
  <si>
    <t>Pitcairnes</t>
  </si>
  <si>
    <t>Solomon Islands Pijin</t>
  </si>
  <si>
    <t>Solomon Is</t>
  </si>
  <si>
    <t>Oceanian Pidgins and Creoles, nec</t>
  </si>
  <si>
    <t>Oceanian P</t>
  </si>
  <si>
    <t>Papuan Languages</t>
  </si>
  <si>
    <t>Papuan Lan</t>
  </si>
  <si>
    <t>Kiwai</t>
  </si>
  <si>
    <t>Motu (HiriMotu)</t>
  </si>
  <si>
    <t>Motu (Hiri</t>
  </si>
  <si>
    <t>Tok Pisin (Neomelanesian)</t>
  </si>
  <si>
    <t>Papua New Guinea Languages, nec</t>
  </si>
  <si>
    <t>Papua New</t>
  </si>
  <si>
    <t>Invented Languages</t>
  </si>
  <si>
    <t>Invented L</t>
  </si>
  <si>
    <t>Auslan</t>
  </si>
  <si>
    <t>Key Word Sign Australia</t>
  </si>
  <si>
    <t>Makaton</t>
  </si>
  <si>
    <t>Sign Languages, nec</t>
  </si>
  <si>
    <t>Sign Langu</t>
  </si>
  <si>
    <t>Not Stated/Inadequately Described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</si>
</sst>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56228</xdr:colOff>
      <xdr:row>31</xdr:row>
      <xdr:rowOff>84976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9B9AC-B0D4-4D9D-40FD-8F79FC233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71428" cy="5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514"/>
  <sheetViews>
    <sheetView showGridLines="0" tabSelected="1" workbookViewId="0">
      <selection activeCell="C15" sqref="C15"/>
    </sheetView>
  </sheetViews>
  <sheetFormatPr defaultRowHeight="15" x14ac:dyDescent="0.25"/>
  <cols>
    <col min="1" max="1" width="7.28515625" bestFit="1" customWidth="1"/>
    <col min="2" max="2" width="9.5703125" bestFit="1" customWidth="1"/>
    <col min="3" max="3" width="36.5703125" bestFit="1" customWidth="1"/>
    <col min="4" max="4" width="14.7109375" bestFit="1" customWidth="1"/>
    <col min="5" max="5" width="12.425781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idden="1" x14ac:dyDescent="0.25">
      <c r="A2" s="2" t="s">
        <v>5</v>
      </c>
      <c r="B2" s="2" t="str">
        <f>"0000"</f>
        <v>0000</v>
      </c>
      <c r="C2" s="2" t="s">
        <v>6</v>
      </c>
      <c r="D2" s="2" t="s">
        <v>7</v>
      </c>
      <c r="E2" s="2" t="s">
        <v>8</v>
      </c>
    </row>
    <row r="3" spans="1:5" x14ac:dyDescent="0.25">
      <c r="A3" s="2" t="s">
        <v>9</v>
      </c>
      <c r="B3" s="2" t="str">
        <f>"0001"</f>
        <v>0001</v>
      </c>
      <c r="C3" s="2" t="s">
        <v>10</v>
      </c>
      <c r="D3" s="2" t="s">
        <v>11</v>
      </c>
      <c r="E3" s="2" t="s">
        <v>8</v>
      </c>
    </row>
    <row r="4" spans="1:5" hidden="1" x14ac:dyDescent="0.25">
      <c r="A4" s="2" t="s">
        <v>5</v>
      </c>
      <c r="B4" s="2" t="str">
        <f>"0002"</f>
        <v>0002</v>
      </c>
      <c r="C4" s="2" t="s">
        <v>12</v>
      </c>
      <c r="D4" s="2" t="s">
        <v>12</v>
      </c>
      <c r="E4" s="2" t="s">
        <v>8</v>
      </c>
    </row>
    <row r="5" spans="1:5" x14ac:dyDescent="0.25">
      <c r="A5" s="2" t="s">
        <v>9</v>
      </c>
      <c r="B5" s="2" t="str">
        <f>"0003"</f>
        <v>0003</v>
      </c>
      <c r="C5" s="2" t="s">
        <v>13</v>
      </c>
      <c r="D5" s="2" t="s">
        <v>14</v>
      </c>
      <c r="E5" s="2" t="s">
        <v>8</v>
      </c>
    </row>
    <row r="6" spans="1:5" x14ac:dyDescent="0.25">
      <c r="A6" s="2" t="s">
        <v>9</v>
      </c>
      <c r="B6" s="2" t="str">
        <f>"1101"</f>
        <v>1101</v>
      </c>
      <c r="C6" s="2" t="s">
        <v>15</v>
      </c>
      <c r="D6" s="2" t="s">
        <v>16</v>
      </c>
      <c r="E6" s="2" t="s">
        <v>8</v>
      </c>
    </row>
    <row r="7" spans="1:5" x14ac:dyDescent="0.25">
      <c r="A7" s="2" t="s">
        <v>9</v>
      </c>
      <c r="B7" s="2" t="str">
        <f>"1102"</f>
        <v>1102</v>
      </c>
      <c r="C7" s="2" t="s">
        <v>17</v>
      </c>
      <c r="D7" s="2" t="s">
        <v>17</v>
      </c>
      <c r="E7" s="2" t="s">
        <v>8</v>
      </c>
    </row>
    <row r="8" spans="1:5" x14ac:dyDescent="0.25">
      <c r="A8" s="2" t="s">
        <v>9</v>
      </c>
      <c r="B8" s="2" t="str">
        <f>"1103"</f>
        <v>1103</v>
      </c>
      <c r="C8" s="2" t="s">
        <v>18</v>
      </c>
      <c r="D8" s="2" t="s">
        <v>18</v>
      </c>
      <c r="E8" s="2" t="s">
        <v>8</v>
      </c>
    </row>
    <row r="9" spans="1:5" x14ac:dyDescent="0.25">
      <c r="A9" s="2" t="s">
        <v>9</v>
      </c>
      <c r="B9" s="2" t="str">
        <f>"1199"</f>
        <v>1199</v>
      </c>
      <c r="C9" s="2" t="s">
        <v>19</v>
      </c>
      <c r="D9" s="2" t="s">
        <v>20</v>
      </c>
      <c r="E9" s="2" t="s">
        <v>8</v>
      </c>
    </row>
    <row r="10" spans="1:5" x14ac:dyDescent="0.25">
      <c r="A10" s="2" t="s">
        <v>9</v>
      </c>
      <c r="B10" s="2" t="str">
        <f>"1201"</f>
        <v>1201</v>
      </c>
      <c r="C10" s="2" t="s">
        <v>21</v>
      </c>
      <c r="D10" s="2" t="s">
        <v>21</v>
      </c>
      <c r="E10" s="2" t="s">
        <v>8</v>
      </c>
    </row>
    <row r="11" spans="1:5" x14ac:dyDescent="0.25">
      <c r="A11" s="2" t="s">
        <v>9</v>
      </c>
      <c r="B11" s="2" t="str">
        <f>"1301"</f>
        <v>1301</v>
      </c>
      <c r="C11" s="2" t="s">
        <v>22</v>
      </c>
      <c r="D11" s="2" t="s">
        <v>22</v>
      </c>
      <c r="E11" s="2" t="s">
        <v>8</v>
      </c>
    </row>
    <row r="12" spans="1:5" x14ac:dyDescent="0.25">
      <c r="A12" s="2" t="s">
        <v>9</v>
      </c>
      <c r="B12" s="2" t="str">
        <f>"1302"</f>
        <v>1302</v>
      </c>
      <c r="C12" s="2" t="s">
        <v>23</v>
      </c>
      <c r="D12" s="2" t="s">
        <v>24</v>
      </c>
      <c r="E12" s="2" t="s">
        <v>8</v>
      </c>
    </row>
    <row r="13" spans="1:5" x14ac:dyDescent="0.25">
      <c r="A13" s="2" t="s">
        <v>9</v>
      </c>
      <c r="B13" s="2" t="str">
        <f>"1303"</f>
        <v>1303</v>
      </c>
      <c r="C13" s="2" t="s">
        <v>25</v>
      </c>
      <c r="D13" s="2" t="s">
        <v>25</v>
      </c>
      <c r="E13" s="2" t="s">
        <v>8</v>
      </c>
    </row>
    <row r="14" spans="1:5" x14ac:dyDescent="0.25">
      <c r="A14" s="2" t="s">
        <v>9</v>
      </c>
      <c r="B14" s="2" t="str">
        <f>"1401"</f>
        <v>1401</v>
      </c>
      <c r="C14" s="2" t="s">
        <v>26</v>
      </c>
      <c r="D14" s="2" t="s">
        <v>27</v>
      </c>
      <c r="E14" s="2" t="s">
        <v>8</v>
      </c>
    </row>
    <row r="15" spans="1:5" x14ac:dyDescent="0.25">
      <c r="A15" s="2" t="s">
        <v>9</v>
      </c>
      <c r="B15" s="2" t="str">
        <f>"1402"</f>
        <v>1402</v>
      </c>
      <c r="C15" s="2" t="s">
        <v>28</v>
      </c>
      <c r="D15" s="2" t="s">
        <v>28</v>
      </c>
      <c r="E15" s="2" t="s">
        <v>8</v>
      </c>
    </row>
    <row r="16" spans="1:5" x14ac:dyDescent="0.25">
      <c r="A16" s="2" t="s">
        <v>9</v>
      </c>
      <c r="B16" s="2" t="str">
        <f>"1403"</f>
        <v>1403</v>
      </c>
      <c r="C16" s="2" t="s">
        <v>29</v>
      </c>
      <c r="D16" s="2" t="s">
        <v>29</v>
      </c>
      <c r="E16" s="2" t="s">
        <v>8</v>
      </c>
    </row>
    <row r="17" spans="1:5" x14ac:dyDescent="0.25">
      <c r="A17" s="2" t="s">
        <v>9</v>
      </c>
      <c r="B17" s="2" t="str">
        <f>"1501"</f>
        <v>1501</v>
      </c>
      <c r="C17" s="2" t="s">
        <v>30</v>
      </c>
      <c r="D17" s="2" t="s">
        <v>30</v>
      </c>
      <c r="E17" s="2" t="s">
        <v>8</v>
      </c>
    </row>
    <row r="18" spans="1:5" x14ac:dyDescent="0.25">
      <c r="A18" s="2" t="s">
        <v>9</v>
      </c>
      <c r="B18" s="2" t="str">
        <f>"1502"</f>
        <v>1502</v>
      </c>
      <c r="C18" s="2" t="s">
        <v>31</v>
      </c>
      <c r="D18" s="2" t="s">
        <v>31</v>
      </c>
      <c r="E18" s="2" t="s">
        <v>8</v>
      </c>
    </row>
    <row r="19" spans="1:5" x14ac:dyDescent="0.25">
      <c r="A19" s="2" t="s">
        <v>9</v>
      </c>
      <c r="B19" s="2" t="str">
        <f>"1503"</f>
        <v>1503</v>
      </c>
      <c r="C19" s="2" t="s">
        <v>32</v>
      </c>
      <c r="D19" s="2" t="s">
        <v>32</v>
      </c>
      <c r="E19" s="2" t="s">
        <v>8</v>
      </c>
    </row>
    <row r="20" spans="1:5" x14ac:dyDescent="0.25">
      <c r="A20" s="2" t="s">
        <v>9</v>
      </c>
      <c r="B20" s="2" t="str">
        <f>"1504"</f>
        <v>1504</v>
      </c>
      <c r="C20" s="2" t="s">
        <v>33</v>
      </c>
      <c r="D20" s="2" t="s">
        <v>33</v>
      </c>
      <c r="E20" s="2" t="s">
        <v>8</v>
      </c>
    </row>
    <row r="21" spans="1:5" x14ac:dyDescent="0.25">
      <c r="A21" s="2" t="s">
        <v>9</v>
      </c>
      <c r="B21" s="2" t="str">
        <f>"1599"</f>
        <v>1599</v>
      </c>
      <c r="C21" s="2" t="s">
        <v>34</v>
      </c>
      <c r="D21" s="2" t="s">
        <v>35</v>
      </c>
      <c r="E21" s="2" t="s">
        <v>8</v>
      </c>
    </row>
    <row r="22" spans="1:5" x14ac:dyDescent="0.25">
      <c r="A22" s="2" t="s">
        <v>9</v>
      </c>
      <c r="B22" s="2" t="str">
        <f>"1601"</f>
        <v>1601</v>
      </c>
      <c r="C22" s="2" t="s">
        <v>36</v>
      </c>
      <c r="D22" s="2" t="s">
        <v>36</v>
      </c>
      <c r="E22" s="2" t="s">
        <v>8</v>
      </c>
    </row>
    <row r="23" spans="1:5" x14ac:dyDescent="0.25">
      <c r="A23" s="2" t="s">
        <v>9</v>
      </c>
      <c r="B23" s="2" t="str">
        <f>"1602"</f>
        <v>1602</v>
      </c>
      <c r="C23" s="2" t="s">
        <v>37</v>
      </c>
      <c r="D23" s="2" t="s">
        <v>37</v>
      </c>
      <c r="E23" s="2" t="s">
        <v>8</v>
      </c>
    </row>
    <row r="24" spans="1:5" x14ac:dyDescent="0.25">
      <c r="A24" s="2" t="s">
        <v>9</v>
      </c>
      <c r="B24" s="2" t="str">
        <f>"1699"</f>
        <v>1699</v>
      </c>
      <c r="C24" s="2" t="s">
        <v>38</v>
      </c>
      <c r="D24" s="2" t="s">
        <v>39</v>
      </c>
      <c r="E24" s="2" t="s">
        <v>8</v>
      </c>
    </row>
    <row r="25" spans="1:5" x14ac:dyDescent="0.25">
      <c r="A25" s="2" t="s">
        <v>9</v>
      </c>
      <c r="B25" s="2" t="str">
        <f>"2101"</f>
        <v>2101</v>
      </c>
      <c r="C25" s="2" t="s">
        <v>40</v>
      </c>
      <c r="D25" s="2" t="s">
        <v>40</v>
      </c>
      <c r="E25" s="2" t="s">
        <v>8</v>
      </c>
    </row>
    <row r="26" spans="1:5" x14ac:dyDescent="0.25">
      <c r="A26" s="2" t="s">
        <v>9</v>
      </c>
      <c r="B26" s="2" t="str">
        <f>"2201"</f>
        <v>2201</v>
      </c>
      <c r="C26" s="2" t="s">
        <v>41</v>
      </c>
      <c r="D26" s="2" t="s">
        <v>41</v>
      </c>
      <c r="E26" s="2" t="s">
        <v>8</v>
      </c>
    </row>
    <row r="27" spans="1:5" x14ac:dyDescent="0.25">
      <c r="A27" s="2" t="s">
        <v>9</v>
      </c>
      <c r="B27" s="2" t="str">
        <f>"2301"</f>
        <v>2301</v>
      </c>
      <c r="C27" s="2" t="s">
        <v>42</v>
      </c>
      <c r="D27" s="2" t="s">
        <v>42</v>
      </c>
      <c r="E27" s="2" t="s">
        <v>8</v>
      </c>
    </row>
    <row r="28" spans="1:5" x14ac:dyDescent="0.25">
      <c r="A28" s="2" t="s">
        <v>9</v>
      </c>
      <c r="B28" s="2" t="str">
        <f>"2302"</f>
        <v>2302</v>
      </c>
      <c r="C28" s="2" t="s">
        <v>43</v>
      </c>
      <c r="D28" s="2" t="s">
        <v>43</v>
      </c>
      <c r="E28" s="2" t="s">
        <v>8</v>
      </c>
    </row>
    <row r="29" spans="1:5" x14ac:dyDescent="0.25">
      <c r="A29" s="2" t="s">
        <v>9</v>
      </c>
      <c r="B29" s="2" t="str">
        <f>"2303"</f>
        <v>2303</v>
      </c>
      <c r="C29" s="2" t="s">
        <v>44</v>
      </c>
      <c r="D29" s="2" t="s">
        <v>44</v>
      </c>
      <c r="E29" s="2" t="s">
        <v>8</v>
      </c>
    </row>
    <row r="30" spans="1:5" x14ac:dyDescent="0.25">
      <c r="A30" s="2" t="s">
        <v>9</v>
      </c>
      <c r="B30" s="2" t="str">
        <f>"2399"</f>
        <v>2399</v>
      </c>
      <c r="C30" s="2" t="s">
        <v>45</v>
      </c>
      <c r="D30" s="2" t="s">
        <v>46</v>
      </c>
      <c r="E30" s="2" t="s">
        <v>8</v>
      </c>
    </row>
    <row r="31" spans="1:5" x14ac:dyDescent="0.25">
      <c r="A31" s="2" t="s">
        <v>9</v>
      </c>
      <c r="B31" s="2" t="str">
        <f>"2401"</f>
        <v>2401</v>
      </c>
      <c r="C31" s="2" t="s">
        <v>47</v>
      </c>
      <c r="D31" s="2" t="s">
        <v>47</v>
      </c>
      <c r="E31" s="2" t="s">
        <v>8</v>
      </c>
    </row>
    <row r="32" spans="1:5" x14ac:dyDescent="0.25">
      <c r="A32" s="2" t="s">
        <v>9</v>
      </c>
      <c r="B32" s="2" t="str">
        <f>"2501"</f>
        <v>2501</v>
      </c>
      <c r="C32" s="2" t="s">
        <v>48</v>
      </c>
      <c r="D32" s="2" t="s">
        <v>48</v>
      </c>
      <c r="E32" s="2" t="s">
        <v>8</v>
      </c>
    </row>
    <row r="33" spans="1:5" x14ac:dyDescent="0.25">
      <c r="A33" s="2" t="s">
        <v>9</v>
      </c>
      <c r="B33" s="2" t="str">
        <f>"2901"</f>
        <v>2901</v>
      </c>
      <c r="C33" s="2" t="s">
        <v>49</v>
      </c>
      <c r="D33" s="2" t="s">
        <v>49</v>
      </c>
      <c r="E33" s="2" t="s">
        <v>8</v>
      </c>
    </row>
    <row r="34" spans="1:5" x14ac:dyDescent="0.25">
      <c r="A34" s="2" t="s">
        <v>9</v>
      </c>
      <c r="B34" s="2" t="str">
        <f>"2902"</f>
        <v>2902</v>
      </c>
      <c r="C34" s="2" t="s">
        <v>50</v>
      </c>
      <c r="D34" s="2" t="s">
        <v>50</v>
      </c>
      <c r="E34" s="2" t="s">
        <v>8</v>
      </c>
    </row>
    <row r="35" spans="1:5" x14ac:dyDescent="0.25">
      <c r="A35" s="2" t="s">
        <v>9</v>
      </c>
      <c r="B35" s="2" t="str">
        <f>"2999"</f>
        <v>2999</v>
      </c>
      <c r="C35" s="2" t="s">
        <v>51</v>
      </c>
      <c r="D35" s="2" t="s">
        <v>52</v>
      </c>
      <c r="E35" s="2" t="s">
        <v>8</v>
      </c>
    </row>
    <row r="36" spans="1:5" x14ac:dyDescent="0.25">
      <c r="A36" s="2" t="s">
        <v>9</v>
      </c>
      <c r="B36" s="2" t="str">
        <f>"3101"</f>
        <v>3101</v>
      </c>
      <c r="C36" s="2" t="s">
        <v>53</v>
      </c>
      <c r="D36" s="2" t="s">
        <v>53</v>
      </c>
      <c r="E36" s="2" t="s">
        <v>8</v>
      </c>
    </row>
    <row r="37" spans="1:5" x14ac:dyDescent="0.25">
      <c r="A37" s="2" t="s">
        <v>9</v>
      </c>
      <c r="B37" s="2" t="str">
        <f>"3102"</f>
        <v>3102</v>
      </c>
      <c r="C37" s="2" t="s">
        <v>54</v>
      </c>
      <c r="D37" s="2" t="s">
        <v>54</v>
      </c>
      <c r="E37" s="2" t="s">
        <v>8</v>
      </c>
    </row>
    <row r="38" spans="1:5" hidden="1" x14ac:dyDescent="0.25">
      <c r="A38" s="2" t="s">
        <v>5</v>
      </c>
      <c r="B38" s="2" t="str">
        <f>"3201"</f>
        <v>3201</v>
      </c>
      <c r="C38" s="2" t="s">
        <v>36</v>
      </c>
      <c r="D38" s="2" t="s">
        <v>36</v>
      </c>
      <c r="E38" s="2" t="s">
        <v>8</v>
      </c>
    </row>
    <row r="39" spans="1:5" hidden="1" x14ac:dyDescent="0.25">
      <c r="A39" s="2" t="s">
        <v>5</v>
      </c>
      <c r="B39" s="2" t="str">
        <f>"3202"</f>
        <v>3202</v>
      </c>
      <c r="C39" s="2" t="s">
        <v>37</v>
      </c>
      <c r="D39" s="2" t="s">
        <v>37</v>
      </c>
      <c r="E39" s="2" t="s">
        <v>8</v>
      </c>
    </row>
    <row r="40" spans="1:5" hidden="1" x14ac:dyDescent="0.25">
      <c r="A40" s="2" t="s">
        <v>5</v>
      </c>
      <c r="B40" s="2" t="str">
        <f>"3299"</f>
        <v>3299</v>
      </c>
      <c r="C40" s="2" t="s">
        <v>55</v>
      </c>
      <c r="D40" s="2" t="s">
        <v>56</v>
      </c>
      <c r="E40" s="2" t="s">
        <v>8</v>
      </c>
    </row>
    <row r="41" spans="1:5" x14ac:dyDescent="0.25">
      <c r="A41" s="2" t="s">
        <v>9</v>
      </c>
      <c r="B41" s="2" t="str">
        <f>"3301"</f>
        <v>3301</v>
      </c>
      <c r="C41" s="2" t="s">
        <v>57</v>
      </c>
      <c r="D41" s="2" t="s">
        <v>57</v>
      </c>
      <c r="E41" s="2" t="s">
        <v>8</v>
      </c>
    </row>
    <row r="42" spans="1:5" x14ac:dyDescent="0.25">
      <c r="A42" s="2" t="s">
        <v>9</v>
      </c>
      <c r="B42" s="2" t="str">
        <f>"3401"</f>
        <v>3401</v>
      </c>
      <c r="C42" s="2" t="s">
        <v>58</v>
      </c>
      <c r="D42" s="2" t="s">
        <v>59</v>
      </c>
      <c r="E42" s="2" t="s">
        <v>8</v>
      </c>
    </row>
    <row r="43" spans="1:5" x14ac:dyDescent="0.25">
      <c r="A43" s="2" t="s">
        <v>9</v>
      </c>
      <c r="B43" s="2" t="str">
        <f>"3402"</f>
        <v>3402</v>
      </c>
      <c r="C43" s="2" t="s">
        <v>60</v>
      </c>
      <c r="D43" s="2" t="s">
        <v>60</v>
      </c>
      <c r="E43" s="2" t="s">
        <v>8</v>
      </c>
    </row>
    <row r="44" spans="1:5" x14ac:dyDescent="0.25">
      <c r="A44" s="2" t="s">
        <v>9</v>
      </c>
      <c r="B44" s="2" t="str">
        <f>"3403"</f>
        <v>3403</v>
      </c>
      <c r="C44" s="2" t="s">
        <v>61</v>
      </c>
      <c r="D44" s="2" t="s">
        <v>61</v>
      </c>
      <c r="E44" s="2" t="s">
        <v>8</v>
      </c>
    </row>
    <row r="45" spans="1:5" x14ac:dyDescent="0.25">
      <c r="A45" s="2" t="s">
        <v>9</v>
      </c>
      <c r="B45" s="2" t="str">
        <f>"3501"</f>
        <v>3501</v>
      </c>
      <c r="C45" s="2" t="s">
        <v>62</v>
      </c>
      <c r="D45" s="2" t="s">
        <v>62</v>
      </c>
      <c r="E45" s="2" t="s">
        <v>8</v>
      </c>
    </row>
    <row r="46" spans="1:5" x14ac:dyDescent="0.25">
      <c r="A46" s="2" t="s">
        <v>9</v>
      </c>
      <c r="B46" s="2" t="str">
        <f>"3502"</f>
        <v>3502</v>
      </c>
      <c r="C46" s="2" t="s">
        <v>63</v>
      </c>
      <c r="D46" s="2" t="s">
        <v>63</v>
      </c>
      <c r="E46" s="2" t="s">
        <v>8</v>
      </c>
    </row>
    <row r="47" spans="1:5" x14ac:dyDescent="0.25">
      <c r="A47" s="2" t="s">
        <v>9</v>
      </c>
      <c r="B47" s="2" t="str">
        <f>"3503"</f>
        <v>3503</v>
      </c>
      <c r="C47" s="2" t="s">
        <v>64</v>
      </c>
      <c r="D47" s="2" t="s">
        <v>64</v>
      </c>
      <c r="E47" s="2" t="s">
        <v>8</v>
      </c>
    </row>
    <row r="48" spans="1:5" x14ac:dyDescent="0.25">
      <c r="A48" s="2" t="s">
        <v>9</v>
      </c>
      <c r="B48" s="2" t="str">
        <f>"3504"</f>
        <v>3504</v>
      </c>
      <c r="C48" s="2" t="s">
        <v>65</v>
      </c>
      <c r="D48" s="2" t="s">
        <v>65</v>
      </c>
      <c r="E48" s="2" t="s">
        <v>8</v>
      </c>
    </row>
    <row r="49" spans="1:5" x14ac:dyDescent="0.25">
      <c r="A49" s="2" t="s">
        <v>9</v>
      </c>
      <c r="B49" s="2" t="str">
        <f>"3505"</f>
        <v>3505</v>
      </c>
      <c r="C49" s="2" t="s">
        <v>66</v>
      </c>
      <c r="D49" s="2" t="s">
        <v>66</v>
      </c>
      <c r="E49" s="2" t="s">
        <v>8</v>
      </c>
    </row>
    <row r="50" spans="1:5" x14ac:dyDescent="0.25">
      <c r="A50" s="2" t="s">
        <v>9</v>
      </c>
      <c r="B50" s="2" t="str">
        <f>"3506"</f>
        <v>3506</v>
      </c>
      <c r="C50" s="2" t="s">
        <v>67</v>
      </c>
      <c r="D50" s="2" t="s">
        <v>67</v>
      </c>
      <c r="E50" s="2" t="s">
        <v>8</v>
      </c>
    </row>
    <row r="51" spans="1:5" x14ac:dyDescent="0.25">
      <c r="A51" s="2" t="s">
        <v>9</v>
      </c>
      <c r="B51" s="2" t="str">
        <f>"3507"</f>
        <v>3507</v>
      </c>
      <c r="C51" s="2" t="s">
        <v>68</v>
      </c>
      <c r="D51" s="2" t="s">
        <v>69</v>
      </c>
      <c r="E51" s="2" t="s">
        <v>8</v>
      </c>
    </row>
    <row r="52" spans="1:5" x14ac:dyDescent="0.25">
      <c r="A52" s="2" t="s">
        <v>9</v>
      </c>
      <c r="B52" s="2" t="str">
        <f>"3601"</f>
        <v>3601</v>
      </c>
      <c r="C52" s="2" t="s">
        <v>70</v>
      </c>
      <c r="D52" s="2" t="s">
        <v>70</v>
      </c>
      <c r="E52" s="2" t="s">
        <v>8</v>
      </c>
    </row>
    <row r="53" spans="1:5" x14ac:dyDescent="0.25">
      <c r="A53" s="2" t="s">
        <v>9</v>
      </c>
      <c r="B53" s="2" t="str">
        <f>"3602"</f>
        <v>3602</v>
      </c>
      <c r="C53" s="2" t="s">
        <v>71</v>
      </c>
      <c r="D53" s="2" t="s">
        <v>71</v>
      </c>
      <c r="E53" s="2" t="s">
        <v>8</v>
      </c>
    </row>
    <row r="54" spans="1:5" x14ac:dyDescent="0.25">
      <c r="A54" s="2" t="s">
        <v>9</v>
      </c>
      <c r="B54" s="2" t="str">
        <f>"3603"</f>
        <v>3603</v>
      </c>
      <c r="C54" s="2" t="s">
        <v>72</v>
      </c>
      <c r="D54" s="2" t="s">
        <v>72</v>
      </c>
      <c r="E54" s="2" t="s">
        <v>8</v>
      </c>
    </row>
    <row r="55" spans="1:5" x14ac:dyDescent="0.25">
      <c r="A55" s="2" t="s">
        <v>9</v>
      </c>
      <c r="B55" s="2" t="str">
        <f>"3604"</f>
        <v>3604</v>
      </c>
      <c r="C55" s="2" t="s">
        <v>73</v>
      </c>
      <c r="D55" s="2" t="s">
        <v>74</v>
      </c>
      <c r="E55" s="2" t="s">
        <v>8</v>
      </c>
    </row>
    <row r="56" spans="1:5" x14ac:dyDescent="0.25">
      <c r="A56" s="2" t="s">
        <v>9</v>
      </c>
      <c r="B56" s="2" t="str">
        <f>"3901"</f>
        <v>3901</v>
      </c>
      <c r="C56" s="2" t="s">
        <v>75</v>
      </c>
      <c r="D56" s="2" t="s">
        <v>75</v>
      </c>
      <c r="E56" s="2" t="s">
        <v>8</v>
      </c>
    </row>
    <row r="57" spans="1:5" hidden="1" x14ac:dyDescent="0.25">
      <c r="A57" s="2" t="s">
        <v>5</v>
      </c>
      <c r="B57" s="2" t="str">
        <f>"3902"</f>
        <v>3902</v>
      </c>
      <c r="C57" s="2" t="s">
        <v>76</v>
      </c>
      <c r="D57" s="2" t="s">
        <v>76</v>
      </c>
      <c r="E57" s="2" t="s">
        <v>8</v>
      </c>
    </row>
    <row r="58" spans="1:5" x14ac:dyDescent="0.25">
      <c r="A58" s="2" t="s">
        <v>9</v>
      </c>
      <c r="B58" s="2" t="str">
        <f>"3903"</f>
        <v>3903</v>
      </c>
      <c r="C58" s="2" t="s">
        <v>77</v>
      </c>
      <c r="D58" s="2" t="s">
        <v>78</v>
      </c>
      <c r="E58" s="2" t="s">
        <v>8</v>
      </c>
    </row>
    <row r="59" spans="1:5" x14ac:dyDescent="0.25">
      <c r="A59" s="2" t="s">
        <v>9</v>
      </c>
      <c r="B59" s="2" t="str">
        <f>"3904"</f>
        <v>3904</v>
      </c>
      <c r="C59" s="2" t="s">
        <v>79</v>
      </c>
      <c r="D59" s="2" t="s">
        <v>79</v>
      </c>
      <c r="E59" s="2" t="s">
        <v>8</v>
      </c>
    </row>
    <row r="60" spans="1:5" x14ac:dyDescent="0.25">
      <c r="A60" s="2" t="s">
        <v>9</v>
      </c>
      <c r="B60" s="2" t="str">
        <f>"3905"</f>
        <v>3905</v>
      </c>
      <c r="C60" s="2" t="s">
        <v>80</v>
      </c>
      <c r="D60" s="2" t="s">
        <v>80</v>
      </c>
      <c r="E60" s="2" t="s">
        <v>8</v>
      </c>
    </row>
    <row r="61" spans="1:5" x14ac:dyDescent="0.25">
      <c r="A61" s="2" t="s">
        <v>9</v>
      </c>
      <c r="B61" s="2" t="str">
        <f>"3999"</f>
        <v>3999</v>
      </c>
      <c r="C61" s="2" t="s">
        <v>81</v>
      </c>
      <c r="D61" s="2" t="s">
        <v>82</v>
      </c>
      <c r="E61" s="2" t="s">
        <v>8</v>
      </c>
    </row>
    <row r="62" spans="1:5" x14ac:dyDescent="0.25">
      <c r="A62" s="2" t="s">
        <v>9</v>
      </c>
      <c r="B62" s="2" t="str">
        <f>"4101"</f>
        <v>4101</v>
      </c>
      <c r="C62" s="2" t="s">
        <v>83</v>
      </c>
      <c r="D62" s="2" t="s">
        <v>83</v>
      </c>
      <c r="E62" s="2" t="s">
        <v>8</v>
      </c>
    </row>
    <row r="63" spans="1:5" x14ac:dyDescent="0.25">
      <c r="A63" s="2" t="s">
        <v>9</v>
      </c>
      <c r="B63" s="2" t="str">
        <f>"4102"</f>
        <v>4102</v>
      </c>
      <c r="C63" s="2" t="s">
        <v>84</v>
      </c>
      <c r="D63" s="2" t="s">
        <v>84</v>
      </c>
      <c r="E63" s="2" t="s">
        <v>8</v>
      </c>
    </row>
    <row r="64" spans="1:5" hidden="1" x14ac:dyDescent="0.25">
      <c r="A64" s="2" t="s">
        <v>5</v>
      </c>
      <c r="B64" s="2" t="str">
        <f>"4103"</f>
        <v>4103</v>
      </c>
      <c r="C64" s="2" t="s">
        <v>85</v>
      </c>
      <c r="D64" s="2" t="s">
        <v>86</v>
      </c>
      <c r="E64" s="2" t="s">
        <v>8</v>
      </c>
    </row>
    <row r="65" spans="1:5" x14ac:dyDescent="0.25">
      <c r="A65" s="2" t="s">
        <v>9</v>
      </c>
      <c r="B65" s="2" t="str">
        <f>"4104"</f>
        <v>4104</v>
      </c>
      <c r="C65" s="2" t="s">
        <v>87</v>
      </c>
      <c r="D65" s="2" t="s">
        <v>87</v>
      </c>
      <c r="E65" s="2" t="s">
        <v>8</v>
      </c>
    </row>
    <row r="66" spans="1:5" x14ac:dyDescent="0.25">
      <c r="A66" s="2" t="s">
        <v>9</v>
      </c>
      <c r="B66" s="2" t="str">
        <f>"4105"</f>
        <v>4105</v>
      </c>
      <c r="C66" s="2" t="s">
        <v>88</v>
      </c>
      <c r="D66" s="2" t="s">
        <v>88</v>
      </c>
      <c r="E66" s="2" t="s">
        <v>8</v>
      </c>
    </row>
    <row r="67" spans="1:5" x14ac:dyDescent="0.25">
      <c r="A67" s="2" t="s">
        <v>9</v>
      </c>
      <c r="B67" s="2" t="str">
        <f>"4106"</f>
        <v>4106</v>
      </c>
      <c r="C67" s="2" t="s">
        <v>89</v>
      </c>
      <c r="D67" s="2" t="s">
        <v>90</v>
      </c>
      <c r="E67" s="2" t="s">
        <v>8</v>
      </c>
    </row>
    <row r="68" spans="1:5" x14ac:dyDescent="0.25">
      <c r="A68" s="2" t="s">
        <v>9</v>
      </c>
      <c r="B68" s="2" t="str">
        <f>"4107"</f>
        <v>4107</v>
      </c>
      <c r="C68" s="2" t="s">
        <v>91</v>
      </c>
      <c r="D68" s="2" t="s">
        <v>92</v>
      </c>
      <c r="E68" s="2" t="s">
        <v>8</v>
      </c>
    </row>
    <row r="69" spans="1:5" x14ac:dyDescent="0.25">
      <c r="A69" s="2" t="s">
        <v>9</v>
      </c>
      <c r="B69" s="2" t="str">
        <f>"4199"</f>
        <v>4199</v>
      </c>
      <c r="C69" s="2" t="s">
        <v>93</v>
      </c>
      <c r="D69" s="2" t="s">
        <v>94</v>
      </c>
      <c r="E69" s="2" t="s">
        <v>8</v>
      </c>
    </row>
    <row r="70" spans="1:5" hidden="1" x14ac:dyDescent="0.25">
      <c r="A70" s="2" t="s">
        <v>5</v>
      </c>
      <c r="B70" s="2" t="str">
        <f>"4201"</f>
        <v>4201</v>
      </c>
      <c r="C70" s="2" t="s">
        <v>95</v>
      </c>
      <c r="D70" s="2" t="s">
        <v>95</v>
      </c>
      <c r="E70" s="2" t="s">
        <v>8</v>
      </c>
    </row>
    <row r="71" spans="1:5" x14ac:dyDescent="0.25">
      <c r="A71" s="2" t="s">
        <v>9</v>
      </c>
      <c r="B71" s="2" t="str">
        <f>"4202"</f>
        <v>4202</v>
      </c>
      <c r="C71" s="2" t="s">
        <v>96</v>
      </c>
      <c r="D71" s="2" t="s">
        <v>97</v>
      </c>
      <c r="E71" s="2" t="s">
        <v>8</v>
      </c>
    </row>
    <row r="72" spans="1:5" hidden="1" x14ac:dyDescent="0.25">
      <c r="A72" s="2" t="s">
        <v>5</v>
      </c>
      <c r="B72" s="2" t="str">
        <f>"4203"</f>
        <v>4203</v>
      </c>
      <c r="C72" s="2" t="s">
        <v>98</v>
      </c>
      <c r="D72" s="2" t="s">
        <v>99</v>
      </c>
      <c r="E72" s="2" t="s">
        <v>8</v>
      </c>
    </row>
    <row r="73" spans="1:5" x14ac:dyDescent="0.25">
      <c r="A73" s="2" t="s">
        <v>9</v>
      </c>
      <c r="B73" s="2" t="str">
        <f>"4204"</f>
        <v>4204</v>
      </c>
      <c r="C73" s="2" t="s">
        <v>100</v>
      </c>
      <c r="D73" s="2" t="s">
        <v>100</v>
      </c>
      <c r="E73" s="2" t="s">
        <v>8</v>
      </c>
    </row>
    <row r="74" spans="1:5" hidden="1" x14ac:dyDescent="0.25">
      <c r="A74" s="2" t="s">
        <v>5</v>
      </c>
      <c r="B74" s="2" t="str">
        <f>"4205"</f>
        <v>4205</v>
      </c>
      <c r="C74" s="2" t="s">
        <v>101</v>
      </c>
      <c r="D74" s="2" t="s">
        <v>101</v>
      </c>
      <c r="E74" s="2" t="s">
        <v>8</v>
      </c>
    </row>
    <row r="75" spans="1:5" x14ac:dyDescent="0.25">
      <c r="A75" s="2" t="s">
        <v>9</v>
      </c>
      <c r="B75" s="2" t="str">
        <f>"4206"</f>
        <v>4206</v>
      </c>
      <c r="C75" s="2" t="s">
        <v>102</v>
      </c>
      <c r="D75" s="2" t="s">
        <v>103</v>
      </c>
      <c r="E75" s="2" t="s">
        <v>8</v>
      </c>
    </row>
    <row r="76" spans="1:5" x14ac:dyDescent="0.25">
      <c r="A76" s="2" t="s">
        <v>9</v>
      </c>
      <c r="B76" s="2" t="str">
        <f>"4207"</f>
        <v>4207</v>
      </c>
      <c r="C76" s="2" t="s">
        <v>104</v>
      </c>
      <c r="D76" s="2" t="s">
        <v>105</v>
      </c>
      <c r="E76" s="2" t="s">
        <v>8</v>
      </c>
    </row>
    <row r="77" spans="1:5" x14ac:dyDescent="0.25">
      <c r="A77" s="2" t="s">
        <v>9</v>
      </c>
      <c r="B77" s="2" t="str">
        <f>"4208"</f>
        <v>4208</v>
      </c>
      <c r="C77" s="2" t="s">
        <v>106</v>
      </c>
      <c r="D77" s="2" t="s">
        <v>107</v>
      </c>
      <c r="E77" s="2" t="s">
        <v>8</v>
      </c>
    </row>
    <row r="78" spans="1:5" x14ac:dyDescent="0.25">
      <c r="A78" s="2" t="s">
        <v>9</v>
      </c>
      <c r="B78" s="2" t="str">
        <f>"4299"</f>
        <v>4299</v>
      </c>
      <c r="C78" s="2" t="s">
        <v>108</v>
      </c>
      <c r="D78" s="2" t="s">
        <v>109</v>
      </c>
      <c r="E78" s="2" t="s">
        <v>8</v>
      </c>
    </row>
    <row r="79" spans="1:5" x14ac:dyDescent="0.25">
      <c r="A79" s="2" t="s">
        <v>9</v>
      </c>
      <c r="B79" s="2" t="str">
        <f>"429A"</f>
        <v>429A</v>
      </c>
      <c r="C79" s="2" t="s">
        <v>110</v>
      </c>
      <c r="D79" s="2" t="s">
        <v>111</v>
      </c>
      <c r="E79" s="2" t="s">
        <v>112</v>
      </c>
    </row>
    <row r="80" spans="1:5" x14ac:dyDescent="0.25">
      <c r="A80" s="2" t="s">
        <v>9</v>
      </c>
      <c r="B80" s="2" t="str">
        <f>"4301"</f>
        <v>4301</v>
      </c>
      <c r="C80" s="2" t="s">
        <v>113</v>
      </c>
      <c r="D80" s="2" t="s">
        <v>113</v>
      </c>
      <c r="E80" s="2" t="s">
        <v>8</v>
      </c>
    </row>
    <row r="81" spans="1:5" x14ac:dyDescent="0.25">
      <c r="A81" s="2" t="s">
        <v>9</v>
      </c>
      <c r="B81" s="2" t="str">
        <f>"4302"</f>
        <v>4302</v>
      </c>
      <c r="C81" s="2" t="s">
        <v>114</v>
      </c>
      <c r="D81" s="2" t="s">
        <v>114</v>
      </c>
      <c r="E81" s="2" t="s">
        <v>8</v>
      </c>
    </row>
    <row r="82" spans="1:5" x14ac:dyDescent="0.25">
      <c r="A82" s="2" t="s">
        <v>9</v>
      </c>
      <c r="B82" s="2" t="str">
        <f>"4303"</f>
        <v>4303</v>
      </c>
      <c r="C82" s="2" t="s">
        <v>115</v>
      </c>
      <c r="D82" s="2" t="s">
        <v>115</v>
      </c>
      <c r="E82" s="2" t="s">
        <v>8</v>
      </c>
    </row>
    <row r="83" spans="1:5" x14ac:dyDescent="0.25">
      <c r="A83" s="2" t="s">
        <v>9</v>
      </c>
      <c r="B83" s="2" t="str">
        <f>"4304"</f>
        <v>4304</v>
      </c>
      <c r="C83" s="2" t="s">
        <v>116</v>
      </c>
      <c r="D83" s="2" t="s">
        <v>116</v>
      </c>
      <c r="E83" s="2" t="s">
        <v>8</v>
      </c>
    </row>
    <row r="84" spans="1:5" x14ac:dyDescent="0.25">
      <c r="A84" s="2" t="s">
        <v>9</v>
      </c>
      <c r="B84" s="2" t="str">
        <f>"4305"</f>
        <v>4305</v>
      </c>
      <c r="C84" s="2" t="s">
        <v>117</v>
      </c>
      <c r="D84" s="2" t="s">
        <v>117</v>
      </c>
      <c r="E84" s="2" t="s">
        <v>8</v>
      </c>
    </row>
    <row r="85" spans="1:5" x14ac:dyDescent="0.25">
      <c r="A85" s="2" t="s">
        <v>9</v>
      </c>
      <c r="B85" s="2" t="str">
        <f>"4306"</f>
        <v>4306</v>
      </c>
      <c r="C85" s="2" t="s">
        <v>118</v>
      </c>
      <c r="D85" s="2" t="s">
        <v>118</v>
      </c>
      <c r="E85" s="2" t="s">
        <v>8</v>
      </c>
    </row>
    <row r="86" spans="1:5" x14ac:dyDescent="0.25">
      <c r="A86" s="2" t="s">
        <v>9</v>
      </c>
      <c r="B86" s="2" t="str">
        <f>"4399"</f>
        <v>4399</v>
      </c>
      <c r="C86" s="2" t="s">
        <v>119</v>
      </c>
      <c r="D86" s="2" t="s">
        <v>120</v>
      </c>
      <c r="E86" s="2" t="s">
        <v>8</v>
      </c>
    </row>
    <row r="87" spans="1:5" x14ac:dyDescent="0.25">
      <c r="A87" s="2" t="s">
        <v>9</v>
      </c>
      <c r="B87" s="2" t="str">
        <f>"4901"</f>
        <v>4901</v>
      </c>
      <c r="C87" s="2" t="s">
        <v>76</v>
      </c>
      <c r="D87" s="2" t="s">
        <v>76</v>
      </c>
      <c r="E87" s="2" t="s">
        <v>8</v>
      </c>
    </row>
    <row r="88" spans="1:5" x14ac:dyDescent="0.25">
      <c r="A88" s="2" t="s">
        <v>9</v>
      </c>
      <c r="B88" s="2" t="str">
        <f>"4902"</f>
        <v>4902</v>
      </c>
      <c r="C88" s="2" t="s">
        <v>121</v>
      </c>
      <c r="D88" s="2" t="s">
        <v>121</v>
      </c>
      <c r="E88" s="2" t="s">
        <v>8</v>
      </c>
    </row>
    <row r="89" spans="1:5" ht="26.25" x14ac:dyDescent="0.25">
      <c r="A89" s="2" t="s">
        <v>9</v>
      </c>
      <c r="B89" s="2" t="str">
        <f>"4999"</f>
        <v>4999</v>
      </c>
      <c r="C89" s="2" t="s">
        <v>122</v>
      </c>
      <c r="D89" s="2" t="s">
        <v>52</v>
      </c>
      <c r="E89" s="2" t="s">
        <v>8</v>
      </c>
    </row>
    <row r="90" spans="1:5" x14ac:dyDescent="0.25">
      <c r="A90" s="2" t="s">
        <v>9</v>
      </c>
      <c r="B90" s="2" t="str">
        <f>"5101"</f>
        <v>5101</v>
      </c>
      <c r="C90" s="2" t="s">
        <v>123</v>
      </c>
      <c r="D90" s="2" t="s">
        <v>123</v>
      </c>
      <c r="E90" s="2" t="s">
        <v>8</v>
      </c>
    </row>
    <row r="91" spans="1:5" x14ac:dyDescent="0.25">
      <c r="A91" s="2" t="s">
        <v>9</v>
      </c>
      <c r="B91" s="2" t="str">
        <f>"5102"</f>
        <v>5102</v>
      </c>
      <c r="C91" s="2" t="s">
        <v>124</v>
      </c>
      <c r="D91" s="2" t="s">
        <v>124</v>
      </c>
      <c r="E91" s="2" t="s">
        <v>8</v>
      </c>
    </row>
    <row r="92" spans="1:5" x14ac:dyDescent="0.25">
      <c r="A92" s="2" t="s">
        <v>9</v>
      </c>
      <c r="B92" s="2" t="str">
        <f>"5103"</f>
        <v>5103</v>
      </c>
      <c r="C92" s="2" t="s">
        <v>125</v>
      </c>
      <c r="D92" s="2" t="s">
        <v>125</v>
      </c>
      <c r="E92" s="2" t="s">
        <v>8</v>
      </c>
    </row>
    <row r="93" spans="1:5" x14ac:dyDescent="0.25">
      <c r="A93" s="2" t="s">
        <v>9</v>
      </c>
      <c r="B93" s="2" t="str">
        <f>"5104"</f>
        <v>5104</v>
      </c>
      <c r="C93" s="2" t="s">
        <v>126</v>
      </c>
      <c r="D93" s="2" t="s">
        <v>126</v>
      </c>
      <c r="E93" s="2" t="s">
        <v>8</v>
      </c>
    </row>
    <row r="94" spans="1:5" x14ac:dyDescent="0.25">
      <c r="A94" s="2" t="s">
        <v>9</v>
      </c>
      <c r="B94" s="2" t="str">
        <f>"5105"</f>
        <v>5105</v>
      </c>
      <c r="C94" s="2" t="s">
        <v>127</v>
      </c>
      <c r="D94" s="2" t="s">
        <v>127</v>
      </c>
      <c r="E94" s="2" t="s">
        <v>8</v>
      </c>
    </row>
    <row r="95" spans="1:5" x14ac:dyDescent="0.25">
      <c r="A95" s="2" t="s">
        <v>9</v>
      </c>
      <c r="B95" s="2" t="str">
        <f>"5199"</f>
        <v>5199</v>
      </c>
      <c r="C95" s="2" t="s">
        <v>128</v>
      </c>
      <c r="D95" s="2" t="s">
        <v>129</v>
      </c>
      <c r="E95" s="2" t="s">
        <v>8</v>
      </c>
    </row>
    <row r="96" spans="1:5" x14ac:dyDescent="0.25">
      <c r="A96" s="2" t="s">
        <v>9</v>
      </c>
      <c r="B96" s="2" t="str">
        <f>"5201"</f>
        <v>5201</v>
      </c>
      <c r="C96" s="2" t="s">
        <v>130</v>
      </c>
      <c r="D96" s="2" t="s">
        <v>130</v>
      </c>
      <c r="E96" s="2" t="s">
        <v>8</v>
      </c>
    </row>
    <row r="97" spans="1:5" x14ac:dyDescent="0.25">
      <c r="A97" s="2" t="s">
        <v>9</v>
      </c>
      <c r="B97" s="2" t="str">
        <f>"5202"</f>
        <v>5202</v>
      </c>
      <c r="C97" s="2" t="s">
        <v>131</v>
      </c>
      <c r="D97" s="2" t="s">
        <v>131</v>
      </c>
      <c r="E97" s="2" t="s">
        <v>8</v>
      </c>
    </row>
    <row r="98" spans="1:5" x14ac:dyDescent="0.25">
      <c r="A98" s="2" t="s">
        <v>9</v>
      </c>
      <c r="B98" s="2" t="str">
        <f>"5203"</f>
        <v>5203</v>
      </c>
      <c r="C98" s="2" t="s">
        <v>132</v>
      </c>
      <c r="D98" s="2" t="s">
        <v>132</v>
      </c>
      <c r="E98" s="2" t="s">
        <v>8</v>
      </c>
    </row>
    <row r="99" spans="1:5" x14ac:dyDescent="0.25">
      <c r="A99" s="2" t="s">
        <v>9</v>
      </c>
      <c r="B99" s="2" t="str">
        <f>"5204"</f>
        <v>5204</v>
      </c>
      <c r="C99" s="2" t="s">
        <v>133</v>
      </c>
      <c r="D99" s="2" t="s">
        <v>133</v>
      </c>
      <c r="E99" s="2" t="s">
        <v>8</v>
      </c>
    </row>
    <row r="100" spans="1:5" x14ac:dyDescent="0.25">
      <c r="A100" s="2" t="s">
        <v>9</v>
      </c>
      <c r="B100" s="2" t="str">
        <f>"5205"</f>
        <v>5205</v>
      </c>
      <c r="C100" s="2" t="s">
        <v>134</v>
      </c>
      <c r="D100" s="2" t="s">
        <v>134</v>
      </c>
      <c r="E100" s="2" t="s">
        <v>8</v>
      </c>
    </row>
    <row r="101" spans="1:5" x14ac:dyDescent="0.25">
      <c r="A101" s="2" t="s">
        <v>9</v>
      </c>
      <c r="B101" s="2" t="str">
        <f>"5206"</f>
        <v>5206</v>
      </c>
      <c r="C101" s="2" t="s">
        <v>135</v>
      </c>
      <c r="D101" s="2" t="s">
        <v>135</v>
      </c>
      <c r="E101" s="2" t="s">
        <v>8</v>
      </c>
    </row>
    <row r="102" spans="1:5" x14ac:dyDescent="0.25">
      <c r="A102" s="2" t="s">
        <v>9</v>
      </c>
      <c r="B102" s="2" t="str">
        <f>"5207"</f>
        <v>5207</v>
      </c>
      <c r="C102" s="2" t="s">
        <v>136</v>
      </c>
      <c r="D102" s="2" t="s">
        <v>136</v>
      </c>
      <c r="E102" s="2" t="s">
        <v>8</v>
      </c>
    </row>
    <row r="103" spans="1:5" x14ac:dyDescent="0.25">
      <c r="A103" s="2" t="s">
        <v>9</v>
      </c>
      <c r="B103" s="2" t="str">
        <f>"5208"</f>
        <v>5208</v>
      </c>
      <c r="C103" s="2" t="s">
        <v>137</v>
      </c>
      <c r="D103" s="2" t="s">
        <v>137</v>
      </c>
      <c r="E103" s="2" t="s">
        <v>8</v>
      </c>
    </row>
    <row r="104" spans="1:5" x14ac:dyDescent="0.25">
      <c r="A104" s="2" t="s">
        <v>9</v>
      </c>
      <c r="B104" s="2" t="str">
        <f>"5211"</f>
        <v>5211</v>
      </c>
      <c r="C104" s="2" t="s">
        <v>138</v>
      </c>
      <c r="D104" s="2" t="s">
        <v>138</v>
      </c>
      <c r="E104" s="2" t="s">
        <v>8</v>
      </c>
    </row>
    <row r="105" spans="1:5" x14ac:dyDescent="0.25">
      <c r="A105" s="2" t="s">
        <v>9</v>
      </c>
      <c r="B105" s="2" t="str">
        <f>"5212"</f>
        <v>5212</v>
      </c>
      <c r="C105" s="2" t="s">
        <v>139</v>
      </c>
      <c r="D105" s="2" t="s">
        <v>139</v>
      </c>
      <c r="E105" s="2" t="s">
        <v>8</v>
      </c>
    </row>
    <row r="106" spans="1:5" x14ac:dyDescent="0.25">
      <c r="A106" s="2" t="s">
        <v>9</v>
      </c>
      <c r="B106" s="2" t="str">
        <f>"5213"</f>
        <v>5213</v>
      </c>
      <c r="C106" s="2" t="s">
        <v>140</v>
      </c>
      <c r="D106" s="2" t="s">
        <v>140</v>
      </c>
      <c r="E106" s="2" t="s">
        <v>8</v>
      </c>
    </row>
    <row r="107" spans="1:5" x14ac:dyDescent="0.25">
      <c r="A107" s="2" t="s">
        <v>9</v>
      </c>
      <c r="B107" s="2" t="str">
        <f>"5214"</f>
        <v>5214</v>
      </c>
      <c r="C107" s="2" t="s">
        <v>141</v>
      </c>
      <c r="D107" s="2" t="s">
        <v>141</v>
      </c>
      <c r="E107" s="2" t="s">
        <v>8</v>
      </c>
    </row>
    <row r="108" spans="1:5" x14ac:dyDescent="0.25">
      <c r="A108" s="2" t="s">
        <v>9</v>
      </c>
      <c r="B108" s="2" t="str">
        <f>"5215"</f>
        <v>5215</v>
      </c>
      <c r="C108" s="2" t="s">
        <v>142</v>
      </c>
      <c r="D108" s="2" t="s">
        <v>142</v>
      </c>
      <c r="E108" s="2" t="s">
        <v>8</v>
      </c>
    </row>
    <row r="109" spans="1:5" x14ac:dyDescent="0.25">
      <c r="A109" s="2" t="s">
        <v>9</v>
      </c>
      <c r="B109" s="2" t="str">
        <f>"5216"</f>
        <v>5216</v>
      </c>
      <c r="C109" s="2" t="s">
        <v>143</v>
      </c>
      <c r="D109" s="2" t="s">
        <v>143</v>
      </c>
      <c r="E109" s="2" t="s">
        <v>8</v>
      </c>
    </row>
    <row r="110" spans="1:5" x14ac:dyDescent="0.25">
      <c r="A110" s="2" t="s">
        <v>9</v>
      </c>
      <c r="B110" s="2" t="str">
        <f>"5217"</f>
        <v>5217</v>
      </c>
      <c r="C110" s="2" t="s">
        <v>144</v>
      </c>
      <c r="D110" s="2" t="s">
        <v>145</v>
      </c>
      <c r="E110" s="2" t="s">
        <v>8</v>
      </c>
    </row>
    <row r="111" spans="1:5" x14ac:dyDescent="0.25">
      <c r="A111" s="2" t="s">
        <v>9</v>
      </c>
      <c r="B111" s="2" t="str">
        <f>"5299"</f>
        <v>5299</v>
      </c>
      <c r="C111" s="2" t="s">
        <v>146</v>
      </c>
      <c r="D111" s="2" t="s">
        <v>147</v>
      </c>
      <c r="E111" s="2" t="s">
        <v>8</v>
      </c>
    </row>
    <row r="112" spans="1:5" x14ac:dyDescent="0.25">
      <c r="A112" s="2" t="s">
        <v>9</v>
      </c>
      <c r="B112" s="2" t="str">
        <f>"5999"</f>
        <v>5999</v>
      </c>
      <c r="C112" s="2" t="s">
        <v>148</v>
      </c>
      <c r="D112" s="2" t="s">
        <v>52</v>
      </c>
      <c r="E112" s="2" t="s">
        <v>8</v>
      </c>
    </row>
    <row r="113" spans="1:5" x14ac:dyDescent="0.25">
      <c r="A113" s="2" t="s">
        <v>9</v>
      </c>
      <c r="B113" s="2" t="str">
        <f>"6101"</f>
        <v>6101</v>
      </c>
      <c r="C113" s="2" t="s">
        <v>149</v>
      </c>
      <c r="D113" s="2" t="s">
        <v>149</v>
      </c>
      <c r="E113" s="2" t="s">
        <v>8</v>
      </c>
    </row>
    <row r="114" spans="1:5" x14ac:dyDescent="0.25">
      <c r="A114" s="2" t="s">
        <v>9</v>
      </c>
      <c r="B114" s="2" t="str">
        <f>"6102"</f>
        <v>6102</v>
      </c>
      <c r="C114" s="2" t="s">
        <v>150</v>
      </c>
      <c r="D114" s="2" t="s">
        <v>151</v>
      </c>
      <c r="E114" s="2" t="s">
        <v>8</v>
      </c>
    </row>
    <row r="115" spans="1:5" x14ac:dyDescent="0.25">
      <c r="A115" s="2" t="s">
        <v>9</v>
      </c>
      <c r="B115" s="2" t="str">
        <f>"6103"</f>
        <v>6103</v>
      </c>
      <c r="C115" s="2" t="s">
        <v>152</v>
      </c>
      <c r="D115" s="2" t="s">
        <v>152</v>
      </c>
      <c r="E115" s="2" t="s">
        <v>8</v>
      </c>
    </row>
    <row r="116" spans="1:5" x14ac:dyDescent="0.25">
      <c r="A116" s="2" t="s">
        <v>9</v>
      </c>
      <c r="B116" s="2" t="str">
        <f>"6104"</f>
        <v>6104</v>
      </c>
      <c r="C116" s="2" t="s">
        <v>153</v>
      </c>
      <c r="D116" s="2" t="s">
        <v>153</v>
      </c>
      <c r="E116" s="2" t="s">
        <v>8</v>
      </c>
    </row>
    <row r="117" spans="1:5" x14ac:dyDescent="0.25">
      <c r="A117" s="2" t="s">
        <v>9</v>
      </c>
      <c r="B117" s="2" t="str">
        <f>"6105"</f>
        <v>6105</v>
      </c>
      <c r="C117" s="2" t="s">
        <v>154</v>
      </c>
      <c r="D117" s="2" t="s">
        <v>154</v>
      </c>
      <c r="E117" s="2" t="s">
        <v>8</v>
      </c>
    </row>
    <row r="118" spans="1:5" x14ac:dyDescent="0.25">
      <c r="A118" s="2" t="s">
        <v>9</v>
      </c>
      <c r="B118" s="2" t="str">
        <f>"6199"</f>
        <v>6199</v>
      </c>
      <c r="C118" s="2" t="s">
        <v>155</v>
      </c>
      <c r="D118" s="2" t="s">
        <v>156</v>
      </c>
      <c r="E118" s="2" t="s">
        <v>8</v>
      </c>
    </row>
    <row r="119" spans="1:5" x14ac:dyDescent="0.25">
      <c r="A119" s="2" t="s">
        <v>9</v>
      </c>
      <c r="B119" s="2" t="str">
        <f>"619A"</f>
        <v>619A</v>
      </c>
      <c r="C119" s="2" t="s">
        <v>157</v>
      </c>
      <c r="D119" s="2" t="s">
        <v>157</v>
      </c>
      <c r="E119" s="2" t="s">
        <v>112</v>
      </c>
    </row>
    <row r="120" spans="1:5" x14ac:dyDescent="0.25">
      <c r="A120" s="2" t="s">
        <v>9</v>
      </c>
      <c r="B120" s="2" t="str">
        <f>"619B"</f>
        <v>619B</v>
      </c>
      <c r="C120" s="2" t="s">
        <v>158</v>
      </c>
      <c r="D120" s="2" t="s">
        <v>158</v>
      </c>
      <c r="E120" s="2" t="s">
        <v>112</v>
      </c>
    </row>
    <row r="121" spans="1:5" x14ac:dyDescent="0.25">
      <c r="A121" s="2" t="s">
        <v>9</v>
      </c>
      <c r="B121" s="2" t="str">
        <f>"6201"</f>
        <v>6201</v>
      </c>
      <c r="C121" s="2" t="s">
        <v>159</v>
      </c>
      <c r="D121" s="2" t="s">
        <v>159</v>
      </c>
      <c r="E121" s="2" t="s">
        <v>8</v>
      </c>
    </row>
    <row r="122" spans="1:5" x14ac:dyDescent="0.25">
      <c r="A122" s="2" t="s">
        <v>9</v>
      </c>
      <c r="B122" s="2" t="str">
        <f>"6299"</f>
        <v>6299</v>
      </c>
      <c r="C122" s="2" t="s">
        <v>160</v>
      </c>
      <c r="D122" s="2" t="s">
        <v>161</v>
      </c>
      <c r="E122" s="2" t="s">
        <v>8</v>
      </c>
    </row>
    <row r="123" spans="1:5" x14ac:dyDescent="0.25">
      <c r="A123" s="2" t="s">
        <v>9</v>
      </c>
      <c r="B123" s="2" t="str">
        <f>"6301"</f>
        <v>6301</v>
      </c>
      <c r="C123" s="2" t="s">
        <v>162</v>
      </c>
      <c r="D123" s="2" t="s">
        <v>162</v>
      </c>
      <c r="E123" s="2" t="s">
        <v>8</v>
      </c>
    </row>
    <row r="124" spans="1:5" x14ac:dyDescent="0.25">
      <c r="A124" s="2" t="s">
        <v>9</v>
      </c>
      <c r="B124" s="2" t="str">
        <f>"6302"</f>
        <v>6302</v>
      </c>
      <c r="C124" s="2" t="s">
        <v>163</v>
      </c>
      <c r="D124" s="2" t="s">
        <v>163</v>
      </c>
      <c r="E124" s="2" t="s">
        <v>8</v>
      </c>
    </row>
    <row r="125" spans="1:5" x14ac:dyDescent="0.25">
      <c r="A125" s="2" t="s">
        <v>9</v>
      </c>
      <c r="B125" s="2" t="str">
        <f>"6303"</f>
        <v>6303</v>
      </c>
      <c r="C125" s="2" t="s">
        <v>164</v>
      </c>
      <c r="D125" s="2" t="s">
        <v>164</v>
      </c>
      <c r="E125" s="2" t="s">
        <v>8</v>
      </c>
    </row>
    <row r="126" spans="1:5" x14ac:dyDescent="0.25">
      <c r="A126" s="2" t="s">
        <v>9</v>
      </c>
      <c r="B126" s="2" t="str">
        <f>"6399"</f>
        <v>6399</v>
      </c>
      <c r="C126" s="2" t="s">
        <v>165</v>
      </c>
      <c r="D126" s="2" t="s">
        <v>166</v>
      </c>
      <c r="E126" s="2" t="s">
        <v>8</v>
      </c>
    </row>
    <row r="127" spans="1:5" x14ac:dyDescent="0.25">
      <c r="A127" s="2" t="s">
        <v>9</v>
      </c>
      <c r="B127" s="2" t="str">
        <f>"6401"</f>
        <v>6401</v>
      </c>
      <c r="C127" s="2" t="s">
        <v>167</v>
      </c>
      <c r="D127" s="2" t="s">
        <v>167</v>
      </c>
      <c r="E127" s="2" t="s">
        <v>8</v>
      </c>
    </row>
    <row r="128" spans="1:5" x14ac:dyDescent="0.25">
      <c r="A128" s="2" t="s">
        <v>9</v>
      </c>
      <c r="B128" s="2" t="str">
        <f>"6402"</f>
        <v>6402</v>
      </c>
      <c r="C128" s="2" t="s">
        <v>168</v>
      </c>
      <c r="D128" s="2" t="s">
        <v>168</v>
      </c>
      <c r="E128" s="2" t="s">
        <v>8</v>
      </c>
    </row>
    <row r="129" spans="1:5" x14ac:dyDescent="0.25">
      <c r="A129" s="2" t="s">
        <v>9</v>
      </c>
      <c r="B129" s="2" t="str">
        <f>"6499"</f>
        <v>6499</v>
      </c>
      <c r="C129" s="2" t="s">
        <v>169</v>
      </c>
      <c r="D129" s="2" t="s">
        <v>170</v>
      </c>
      <c r="E129" s="2" t="s">
        <v>8</v>
      </c>
    </row>
    <row r="130" spans="1:5" x14ac:dyDescent="0.25">
      <c r="A130" s="2" t="s">
        <v>9</v>
      </c>
      <c r="B130" s="2" t="str">
        <f>"6501"</f>
        <v>6501</v>
      </c>
      <c r="C130" s="2" t="s">
        <v>171</v>
      </c>
      <c r="D130" s="2" t="s">
        <v>171</v>
      </c>
      <c r="E130" s="2" t="s">
        <v>8</v>
      </c>
    </row>
    <row r="131" spans="1:5" x14ac:dyDescent="0.25">
      <c r="A131" s="2" t="s">
        <v>9</v>
      </c>
      <c r="B131" s="2" t="str">
        <f>"6502"</f>
        <v>6502</v>
      </c>
      <c r="C131" s="2" t="s">
        <v>172</v>
      </c>
      <c r="D131" s="2" t="s">
        <v>172</v>
      </c>
      <c r="E131" s="2" t="s">
        <v>8</v>
      </c>
    </row>
    <row r="132" spans="1:5" x14ac:dyDescent="0.25">
      <c r="A132" s="2" t="s">
        <v>9</v>
      </c>
      <c r="B132" s="2" t="str">
        <f>"6503"</f>
        <v>6503</v>
      </c>
      <c r="C132" s="2" t="s">
        <v>173</v>
      </c>
      <c r="D132" s="2" t="s">
        <v>173</v>
      </c>
      <c r="E132" s="2" t="s">
        <v>8</v>
      </c>
    </row>
    <row r="133" spans="1:5" x14ac:dyDescent="0.25">
      <c r="A133" s="2" t="s">
        <v>9</v>
      </c>
      <c r="B133" s="2" t="str">
        <f>"6504"</f>
        <v>6504</v>
      </c>
      <c r="C133" s="2" t="s">
        <v>174</v>
      </c>
      <c r="D133" s="2" t="s">
        <v>174</v>
      </c>
      <c r="E133" s="2" t="s">
        <v>8</v>
      </c>
    </row>
    <row r="134" spans="1:5" x14ac:dyDescent="0.25">
      <c r="A134" s="2" t="s">
        <v>9</v>
      </c>
      <c r="B134" s="2" t="str">
        <f>"6505"</f>
        <v>6505</v>
      </c>
      <c r="C134" s="2" t="s">
        <v>175</v>
      </c>
      <c r="D134" s="2" t="s">
        <v>175</v>
      </c>
      <c r="E134" s="2" t="s">
        <v>8</v>
      </c>
    </row>
    <row r="135" spans="1:5" hidden="1" x14ac:dyDescent="0.25">
      <c r="A135" s="2" t="s">
        <v>5</v>
      </c>
      <c r="B135" s="2" t="str">
        <f>"6506"</f>
        <v>6506</v>
      </c>
      <c r="C135" s="2" t="s">
        <v>176</v>
      </c>
      <c r="D135" s="2" t="s">
        <v>177</v>
      </c>
      <c r="E135" s="2" t="s">
        <v>8</v>
      </c>
    </row>
    <row r="136" spans="1:5" x14ac:dyDescent="0.25">
      <c r="A136" s="2" t="s">
        <v>9</v>
      </c>
      <c r="B136" s="2" t="str">
        <f>"6507"</f>
        <v>6507</v>
      </c>
      <c r="C136" s="2" t="s">
        <v>178</v>
      </c>
      <c r="D136" s="2" t="s">
        <v>178</v>
      </c>
      <c r="E136" s="2" t="s">
        <v>8</v>
      </c>
    </row>
    <row r="137" spans="1:5" x14ac:dyDescent="0.25">
      <c r="A137" s="2" t="s">
        <v>9</v>
      </c>
      <c r="B137" s="2" t="str">
        <f>"6508"</f>
        <v>6508</v>
      </c>
      <c r="C137" s="2" t="s">
        <v>179</v>
      </c>
      <c r="D137" s="2" t="s">
        <v>179</v>
      </c>
      <c r="E137" s="2" t="s">
        <v>8</v>
      </c>
    </row>
    <row r="138" spans="1:5" x14ac:dyDescent="0.25">
      <c r="A138" s="2" t="s">
        <v>9</v>
      </c>
      <c r="B138" s="2" t="str">
        <f>"6511"</f>
        <v>6511</v>
      </c>
      <c r="C138" s="2" t="s">
        <v>180</v>
      </c>
      <c r="D138" s="2" t="s">
        <v>180</v>
      </c>
      <c r="E138" s="2" t="s">
        <v>8</v>
      </c>
    </row>
    <row r="139" spans="1:5" x14ac:dyDescent="0.25">
      <c r="A139" s="2" t="s">
        <v>9</v>
      </c>
      <c r="B139" s="2" t="str">
        <f>"6512"</f>
        <v>6512</v>
      </c>
      <c r="C139" s="2" t="s">
        <v>181</v>
      </c>
      <c r="D139" s="2" t="s">
        <v>181</v>
      </c>
      <c r="E139" s="2" t="s">
        <v>8</v>
      </c>
    </row>
    <row r="140" spans="1:5" x14ac:dyDescent="0.25">
      <c r="A140" s="2" t="s">
        <v>9</v>
      </c>
      <c r="B140" s="2" t="str">
        <f>"6513"</f>
        <v>6513</v>
      </c>
      <c r="C140" s="2" t="s">
        <v>182</v>
      </c>
      <c r="D140" s="2" t="s">
        <v>182</v>
      </c>
      <c r="E140" s="2" t="s">
        <v>8</v>
      </c>
    </row>
    <row r="141" spans="1:5" x14ac:dyDescent="0.25">
      <c r="A141" s="2" t="s">
        <v>9</v>
      </c>
      <c r="B141" s="2" t="str">
        <f>"6514"</f>
        <v>6514</v>
      </c>
      <c r="C141" s="2" t="s">
        <v>183</v>
      </c>
      <c r="D141" s="2" t="s">
        <v>183</v>
      </c>
      <c r="E141" s="2" t="s">
        <v>8</v>
      </c>
    </row>
    <row r="142" spans="1:5" x14ac:dyDescent="0.25">
      <c r="A142" s="2" t="s">
        <v>9</v>
      </c>
      <c r="B142" s="2" t="str">
        <f>"6515"</f>
        <v>6515</v>
      </c>
      <c r="C142" s="2" t="s">
        <v>184</v>
      </c>
      <c r="D142" s="2" t="s">
        <v>184</v>
      </c>
      <c r="E142" s="2" t="s">
        <v>8</v>
      </c>
    </row>
    <row r="143" spans="1:5" x14ac:dyDescent="0.25">
      <c r="A143" s="2" t="s">
        <v>9</v>
      </c>
      <c r="B143" s="2" t="str">
        <f>"6516"</f>
        <v>6516</v>
      </c>
      <c r="C143" s="2" t="s">
        <v>185</v>
      </c>
      <c r="D143" s="2" t="s">
        <v>185</v>
      </c>
      <c r="E143" s="2" t="s">
        <v>8</v>
      </c>
    </row>
    <row r="144" spans="1:5" x14ac:dyDescent="0.25">
      <c r="A144" s="2" t="s">
        <v>9</v>
      </c>
      <c r="B144" s="2" t="str">
        <f>"6517"</f>
        <v>6517</v>
      </c>
      <c r="C144" s="2" t="s">
        <v>186</v>
      </c>
      <c r="D144" s="2" t="s">
        <v>187</v>
      </c>
      <c r="E144" s="2" t="s">
        <v>8</v>
      </c>
    </row>
    <row r="145" spans="1:5" x14ac:dyDescent="0.25">
      <c r="A145" s="2" t="s">
        <v>9</v>
      </c>
      <c r="B145" s="2" t="str">
        <f>"6518"</f>
        <v>6518</v>
      </c>
      <c r="C145" s="2" t="s">
        <v>188</v>
      </c>
      <c r="D145" s="2" t="s">
        <v>188</v>
      </c>
      <c r="E145" s="2" t="s">
        <v>8</v>
      </c>
    </row>
    <row r="146" spans="1:5" x14ac:dyDescent="0.25">
      <c r="A146" s="2" t="s">
        <v>9</v>
      </c>
      <c r="B146" s="2" t="str">
        <f>"6521"</f>
        <v>6521</v>
      </c>
      <c r="C146" s="2" t="s">
        <v>189</v>
      </c>
      <c r="D146" s="2" t="s">
        <v>189</v>
      </c>
      <c r="E146" s="2" t="s">
        <v>8</v>
      </c>
    </row>
    <row r="147" spans="1:5" ht="26.25" x14ac:dyDescent="0.25">
      <c r="A147" s="2" t="s">
        <v>9</v>
      </c>
      <c r="B147" s="2" t="str">
        <f>"6599"</f>
        <v>6599</v>
      </c>
      <c r="C147" s="2" t="s">
        <v>190</v>
      </c>
      <c r="D147" s="2" t="s">
        <v>191</v>
      </c>
      <c r="E147" s="2" t="s">
        <v>8</v>
      </c>
    </row>
    <row r="148" spans="1:5" hidden="1" x14ac:dyDescent="0.25">
      <c r="A148" s="2" t="s">
        <v>5</v>
      </c>
      <c r="B148" s="2" t="str">
        <f>"6938"</f>
        <v>6938</v>
      </c>
      <c r="C148" s="2" t="s">
        <v>192</v>
      </c>
      <c r="D148" s="2" t="s">
        <v>192</v>
      </c>
      <c r="E148" s="2" t="s">
        <v>8</v>
      </c>
    </row>
    <row r="149" spans="1:5" x14ac:dyDescent="0.25">
      <c r="A149" s="2" t="s">
        <v>9</v>
      </c>
      <c r="B149" s="2" t="str">
        <f>"6999"</f>
        <v>6999</v>
      </c>
      <c r="C149" s="2" t="s">
        <v>193</v>
      </c>
      <c r="D149" s="2" t="s">
        <v>52</v>
      </c>
      <c r="E149" s="2" t="s">
        <v>8</v>
      </c>
    </row>
    <row r="150" spans="1:5" x14ac:dyDescent="0.25">
      <c r="A150" s="2" t="s">
        <v>9</v>
      </c>
      <c r="B150" s="2" t="str">
        <f>"7101"</f>
        <v>7101</v>
      </c>
      <c r="C150" s="2" t="s">
        <v>194</v>
      </c>
      <c r="D150" s="2" t="s">
        <v>194</v>
      </c>
      <c r="E150" s="2" t="s">
        <v>8</v>
      </c>
    </row>
    <row r="151" spans="1:5" x14ac:dyDescent="0.25">
      <c r="A151" s="2" t="s">
        <v>9</v>
      </c>
      <c r="B151" s="2" t="str">
        <f>"7102"</f>
        <v>7102</v>
      </c>
      <c r="C151" s="2" t="s">
        <v>195</v>
      </c>
      <c r="D151" s="2" t="s">
        <v>195</v>
      </c>
      <c r="E151" s="2" t="s">
        <v>8</v>
      </c>
    </row>
    <row r="152" spans="1:5" x14ac:dyDescent="0.25">
      <c r="A152" s="2" t="s">
        <v>9</v>
      </c>
      <c r="B152" s="2" t="str">
        <f>"7103"</f>
        <v>7103</v>
      </c>
      <c r="C152" s="2" t="s">
        <v>196</v>
      </c>
      <c r="D152" s="2" t="s">
        <v>196</v>
      </c>
      <c r="E152" s="2" t="s">
        <v>8</v>
      </c>
    </row>
    <row r="153" spans="1:5" x14ac:dyDescent="0.25">
      <c r="A153" s="2" t="s">
        <v>9</v>
      </c>
      <c r="B153" s="2" t="str">
        <f>"7104"</f>
        <v>7104</v>
      </c>
      <c r="C153" s="2" t="s">
        <v>197</v>
      </c>
      <c r="D153" s="2" t="s">
        <v>197</v>
      </c>
      <c r="E153" s="2" t="s">
        <v>8</v>
      </c>
    </row>
    <row r="154" spans="1:5" x14ac:dyDescent="0.25">
      <c r="A154" s="2" t="s">
        <v>9</v>
      </c>
      <c r="B154" s="2" t="str">
        <f>"7105"</f>
        <v>7105</v>
      </c>
      <c r="C154" s="2" t="s">
        <v>198</v>
      </c>
      <c r="D154" s="2" t="s">
        <v>198</v>
      </c>
      <c r="E154" s="2" t="s">
        <v>8</v>
      </c>
    </row>
    <row r="155" spans="1:5" x14ac:dyDescent="0.25">
      <c r="A155" s="2" t="s">
        <v>9</v>
      </c>
      <c r="B155" s="2" t="str">
        <f>"7106"</f>
        <v>7106</v>
      </c>
      <c r="C155" s="2" t="s">
        <v>199</v>
      </c>
      <c r="D155" s="2" t="s">
        <v>199</v>
      </c>
      <c r="E155" s="2" t="s">
        <v>8</v>
      </c>
    </row>
    <row r="156" spans="1:5" x14ac:dyDescent="0.25">
      <c r="A156" s="2" t="s">
        <v>9</v>
      </c>
      <c r="B156" s="2" t="str">
        <f>"7107"</f>
        <v>7107</v>
      </c>
      <c r="C156" s="2" t="s">
        <v>200</v>
      </c>
      <c r="D156" s="2" t="s">
        <v>200</v>
      </c>
      <c r="E156" s="2" t="s">
        <v>8</v>
      </c>
    </row>
    <row r="157" spans="1:5" x14ac:dyDescent="0.25">
      <c r="A157" s="2" t="s">
        <v>9</v>
      </c>
      <c r="B157" s="2" t="str">
        <f>"7199"</f>
        <v>7199</v>
      </c>
      <c r="C157" s="2" t="s">
        <v>201</v>
      </c>
      <c r="D157" s="2" t="s">
        <v>202</v>
      </c>
      <c r="E157" s="2" t="s">
        <v>8</v>
      </c>
    </row>
    <row r="158" spans="1:5" x14ac:dyDescent="0.25">
      <c r="A158" s="2" t="s">
        <v>9</v>
      </c>
      <c r="B158" s="2" t="str">
        <f>"7201"</f>
        <v>7201</v>
      </c>
      <c r="C158" s="2" t="s">
        <v>203</v>
      </c>
      <c r="D158" s="2" t="s">
        <v>203</v>
      </c>
      <c r="E158" s="2" t="s">
        <v>8</v>
      </c>
    </row>
    <row r="159" spans="1:5" x14ac:dyDescent="0.25">
      <c r="A159" s="2" t="s">
        <v>9</v>
      </c>
      <c r="B159" s="2" t="str">
        <f>"7301"</f>
        <v>7301</v>
      </c>
      <c r="C159" s="2" t="s">
        <v>204</v>
      </c>
      <c r="D159" s="2" t="s">
        <v>204</v>
      </c>
      <c r="E159" s="2" t="s">
        <v>8</v>
      </c>
    </row>
    <row r="160" spans="1:5" x14ac:dyDescent="0.25">
      <c r="A160" s="2" t="s">
        <v>9</v>
      </c>
      <c r="B160" s="2" t="str">
        <f>"7901"</f>
        <v>7901</v>
      </c>
      <c r="C160" s="2" t="s">
        <v>205</v>
      </c>
      <c r="D160" s="2" t="s">
        <v>205</v>
      </c>
      <c r="E160" s="2" t="s">
        <v>8</v>
      </c>
    </row>
    <row r="161" spans="1:5" x14ac:dyDescent="0.25">
      <c r="A161" s="2" t="s">
        <v>9</v>
      </c>
      <c r="B161" s="2" t="str">
        <f>"7902"</f>
        <v>7902</v>
      </c>
      <c r="C161" s="2" t="s">
        <v>206</v>
      </c>
      <c r="D161" s="2" t="s">
        <v>206</v>
      </c>
      <c r="E161" s="2" t="s">
        <v>8</v>
      </c>
    </row>
    <row r="162" spans="1:5" x14ac:dyDescent="0.25">
      <c r="A162" s="2" t="s">
        <v>9</v>
      </c>
      <c r="B162" s="2" t="str">
        <f>"7999"</f>
        <v>7999</v>
      </c>
      <c r="C162" s="2" t="s">
        <v>207</v>
      </c>
      <c r="D162" s="2" t="s">
        <v>82</v>
      </c>
      <c r="E162" s="2" t="s">
        <v>8</v>
      </c>
    </row>
    <row r="163" spans="1:5" x14ac:dyDescent="0.25">
      <c r="A163" s="2" t="s">
        <v>9</v>
      </c>
      <c r="B163" s="2" t="str">
        <f>"8000"</f>
        <v>8000</v>
      </c>
      <c r="C163" s="2" t="s">
        <v>208</v>
      </c>
      <c r="D163" s="2" t="s">
        <v>209</v>
      </c>
      <c r="E163" s="2" t="s">
        <v>8</v>
      </c>
    </row>
    <row r="164" spans="1:5" x14ac:dyDescent="0.25">
      <c r="A164" s="2" t="s">
        <v>9</v>
      </c>
      <c r="B164" s="2" t="str">
        <f>"8101"</f>
        <v>8101</v>
      </c>
      <c r="C164" s="2" t="s">
        <v>210</v>
      </c>
      <c r="D164" s="2" t="s">
        <v>211</v>
      </c>
      <c r="E164" s="2" t="s">
        <v>8</v>
      </c>
    </row>
    <row r="165" spans="1:5" hidden="1" x14ac:dyDescent="0.25">
      <c r="A165" s="2" t="s">
        <v>5</v>
      </c>
      <c r="B165" s="2" t="str">
        <f>"8102"</f>
        <v>8102</v>
      </c>
      <c r="C165" s="2" t="s">
        <v>212</v>
      </c>
      <c r="D165" s="2" t="s">
        <v>212</v>
      </c>
      <c r="E165" s="2" t="s">
        <v>8</v>
      </c>
    </row>
    <row r="166" spans="1:5" hidden="1" x14ac:dyDescent="0.25">
      <c r="A166" s="2" t="s">
        <v>5</v>
      </c>
      <c r="B166" s="2" t="str">
        <f>"8103"</f>
        <v>8103</v>
      </c>
      <c r="C166" s="2" t="s">
        <v>213</v>
      </c>
      <c r="D166" s="2" t="s">
        <v>213</v>
      </c>
      <c r="E166" s="2" t="s">
        <v>8</v>
      </c>
    </row>
    <row r="167" spans="1:5" hidden="1" x14ac:dyDescent="0.25">
      <c r="A167" s="2" t="s">
        <v>5</v>
      </c>
      <c r="B167" s="2" t="str">
        <f>"8104"</f>
        <v>8104</v>
      </c>
      <c r="C167" s="2" t="s">
        <v>214</v>
      </c>
      <c r="D167" s="2" t="s">
        <v>214</v>
      </c>
      <c r="E167" s="2" t="s">
        <v>8</v>
      </c>
    </row>
    <row r="168" spans="1:5" hidden="1" x14ac:dyDescent="0.25">
      <c r="A168" s="2" t="s">
        <v>5</v>
      </c>
      <c r="B168" s="2" t="str">
        <f>"8105"</f>
        <v>8105</v>
      </c>
      <c r="C168" s="2" t="s">
        <v>215</v>
      </c>
      <c r="D168" s="2" t="s">
        <v>216</v>
      </c>
      <c r="E168" s="2" t="s">
        <v>8</v>
      </c>
    </row>
    <row r="169" spans="1:5" hidden="1" x14ac:dyDescent="0.25">
      <c r="A169" s="2" t="s">
        <v>5</v>
      </c>
      <c r="B169" s="2" t="str">
        <f>"8106"</f>
        <v>8106</v>
      </c>
      <c r="C169" s="2" t="s">
        <v>217</v>
      </c>
      <c r="D169" s="2" t="s">
        <v>217</v>
      </c>
      <c r="E169" s="2" t="s">
        <v>8</v>
      </c>
    </row>
    <row r="170" spans="1:5" hidden="1" x14ac:dyDescent="0.25">
      <c r="A170" s="2" t="s">
        <v>5</v>
      </c>
      <c r="B170" s="2" t="str">
        <f>"8107"</f>
        <v>8107</v>
      </c>
      <c r="C170" s="2" t="s">
        <v>218</v>
      </c>
      <c r="D170" s="2" t="s">
        <v>219</v>
      </c>
      <c r="E170" s="2" t="s">
        <v>8</v>
      </c>
    </row>
    <row r="171" spans="1:5" hidden="1" x14ac:dyDescent="0.25">
      <c r="A171" s="2" t="s">
        <v>5</v>
      </c>
      <c r="B171" s="2" t="str">
        <f>"8108"</f>
        <v>8108</v>
      </c>
      <c r="C171" s="2" t="s">
        <v>220</v>
      </c>
      <c r="D171" s="2" t="s">
        <v>220</v>
      </c>
      <c r="E171" s="2" t="s">
        <v>8</v>
      </c>
    </row>
    <row r="172" spans="1:5" x14ac:dyDescent="0.25">
      <c r="A172" s="2" t="s">
        <v>9</v>
      </c>
      <c r="B172" s="2" t="str">
        <f>"8111"</f>
        <v>8111</v>
      </c>
      <c r="C172" s="2" t="s">
        <v>221</v>
      </c>
      <c r="D172" s="2" t="s">
        <v>221</v>
      </c>
      <c r="E172" s="2" t="s">
        <v>8</v>
      </c>
    </row>
    <row r="173" spans="1:5" hidden="1" x14ac:dyDescent="0.25">
      <c r="A173" s="2" t="s">
        <v>5</v>
      </c>
      <c r="B173" s="2" t="str">
        <f>"8112"</f>
        <v>8112</v>
      </c>
      <c r="C173" s="2" t="s">
        <v>222</v>
      </c>
      <c r="D173" s="2" t="s">
        <v>223</v>
      </c>
      <c r="E173" s="2" t="s">
        <v>8</v>
      </c>
    </row>
    <row r="174" spans="1:5" x14ac:dyDescent="0.25">
      <c r="A174" s="2" t="s">
        <v>9</v>
      </c>
      <c r="B174" s="2" t="str">
        <f>"8113"</f>
        <v>8113</v>
      </c>
      <c r="C174" s="2" t="s">
        <v>224</v>
      </c>
      <c r="D174" s="2" t="s">
        <v>225</v>
      </c>
      <c r="E174" s="2" t="s">
        <v>8</v>
      </c>
    </row>
    <row r="175" spans="1:5" x14ac:dyDescent="0.25">
      <c r="A175" s="2" t="s">
        <v>9</v>
      </c>
      <c r="B175" s="2" t="str">
        <f>"8114"</f>
        <v>8114</v>
      </c>
      <c r="C175" s="2" t="s">
        <v>226</v>
      </c>
      <c r="D175" s="2" t="s">
        <v>226</v>
      </c>
      <c r="E175" s="2" t="s">
        <v>8</v>
      </c>
    </row>
    <row r="176" spans="1:5" x14ac:dyDescent="0.25">
      <c r="A176" s="2" t="s">
        <v>9</v>
      </c>
      <c r="B176" s="2" t="str">
        <f>"8115"</f>
        <v>8115</v>
      </c>
      <c r="C176" s="2" t="s">
        <v>227</v>
      </c>
      <c r="D176" s="2" t="s">
        <v>227</v>
      </c>
      <c r="E176" s="2" t="s">
        <v>8</v>
      </c>
    </row>
    <row r="177" spans="1:5" hidden="1" x14ac:dyDescent="0.25">
      <c r="A177" s="2" t="s">
        <v>5</v>
      </c>
      <c r="B177" s="2" t="str">
        <f>"8116"</f>
        <v>8116</v>
      </c>
      <c r="C177" s="2" t="s">
        <v>228</v>
      </c>
      <c r="D177" s="2" t="s">
        <v>228</v>
      </c>
      <c r="E177" s="2" t="s">
        <v>8</v>
      </c>
    </row>
    <row r="178" spans="1:5" x14ac:dyDescent="0.25">
      <c r="A178" s="2" t="s">
        <v>9</v>
      </c>
      <c r="B178" s="2" t="str">
        <f>"8117"</f>
        <v>8117</v>
      </c>
      <c r="C178" s="2" t="s">
        <v>229</v>
      </c>
      <c r="D178" s="2" t="s">
        <v>229</v>
      </c>
      <c r="E178" s="2" t="s">
        <v>8</v>
      </c>
    </row>
    <row r="179" spans="1:5" hidden="1" x14ac:dyDescent="0.25">
      <c r="A179" s="2" t="s">
        <v>5</v>
      </c>
      <c r="B179" s="2" t="str">
        <f>"8118"</f>
        <v>8118</v>
      </c>
      <c r="C179" s="2" t="s">
        <v>230</v>
      </c>
      <c r="D179" s="2" t="s">
        <v>231</v>
      </c>
      <c r="E179" s="2" t="s">
        <v>8</v>
      </c>
    </row>
    <row r="180" spans="1:5" x14ac:dyDescent="0.25">
      <c r="A180" s="2" t="s">
        <v>9</v>
      </c>
      <c r="B180" s="2" t="str">
        <f>"8121"</f>
        <v>8121</v>
      </c>
      <c r="C180" s="2" t="s">
        <v>232</v>
      </c>
      <c r="D180" s="2" t="s">
        <v>232</v>
      </c>
      <c r="E180" s="2" t="s">
        <v>8</v>
      </c>
    </row>
    <row r="181" spans="1:5" x14ac:dyDescent="0.25">
      <c r="A181" s="2" t="s">
        <v>9</v>
      </c>
      <c r="B181" s="2" t="str">
        <f>"8122"</f>
        <v>8122</v>
      </c>
      <c r="C181" s="2" t="s">
        <v>233</v>
      </c>
      <c r="D181" s="2" t="s">
        <v>233</v>
      </c>
      <c r="E181" s="2" t="s">
        <v>8</v>
      </c>
    </row>
    <row r="182" spans="1:5" x14ac:dyDescent="0.25">
      <c r="A182" s="2" t="s">
        <v>9</v>
      </c>
      <c r="B182" s="2" t="str">
        <f>"8123"</f>
        <v>8123</v>
      </c>
      <c r="C182" s="2" t="s">
        <v>234</v>
      </c>
      <c r="D182" s="2" t="s">
        <v>234</v>
      </c>
      <c r="E182" s="2" t="s">
        <v>8</v>
      </c>
    </row>
    <row r="183" spans="1:5" hidden="1" x14ac:dyDescent="0.25">
      <c r="A183" s="2" t="s">
        <v>5</v>
      </c>
      <c r="B183" s="2" t="str">
        <f>"8124"</f>
        <v>8124</v>
      </c>
      <c r="C183" s="2" t="s">
        <v>235</v>
      </c>
      <c r="D183" s="2" t="s">
        <v>235</v>
      </c>
      <c r="E183" s="2" t="s">
        <v>8</v>
      </c>
    </row>
    <row r="184" spans="1:5" hidden="1" x14ac:dyDescent="0.25">
      <c r="A184" s="2" t="s">
        <v>5</v>
      </c>
      <c r="B184" s="2" t="str">
        <f>"8125"</f>
        <v>8125</v>
      </c>
      <c r="C184" s="2" t="s">
        <v>236</v>
      </c>
      <c r="D184" s="2" t="s">
        <v>236</v>
      </c>
      <c r="E184" s="2" t="s">
        <v>8</v>
      </c>
    </row>
    <row r="185" spans="1:5" hidden="1" x14ac:dyDescent="0.25">
      <c r="A185" s="2" t="s">
        <v>5</v>
      </c>
      <c r="B185" s="2" t="str">
        <f>"8126"</f>
        <v>8126</v>
      </c>
      <c r="C185" s="2" t="s">
        <v>237</v>
      </c>
      <c r="D185" s="2" t="s">
        <v>237</v>
      </c>
      <c r="E185" s="2" t="s">
        <v>8</v>
      </c>
    </row>
    <row r="186" spans="1:5" x14ac:dyDescent="0.25">
      <c r="A186" s="2" t="s">
        <v>9</v>
      </c>
      <c r="B186" s="2" t="str">
        <f>"8127"</f>
        <v>8127</v>
      </c>
      <c r="C186" s="2" t="s">
        <v>238</v>
      </c>
      <c r="D186" s="2" t="s">
        <v>238</v>
      </c>
      <c r="E186" s="2" t="s">
        <v>8</v>
      </c>
    </row>
    <row r="187" spans="1:5" x14ac:dyDescent="0.25">
      <c r="A187" s="2" t="s">
        <v>9</v>
      </c>
      <c r="B187" s="2" t="str">
        <f>"8128"</f>
        <v>8128</v>
      </c>
      <c r="C187" s="2" t="s">
        <v>239</v>
      </c>
      <c r="D187" s="2" t="s">
        <v>239</v>
      </c>
      <c r="E187" s="2" t="s">
        <v>8</v>
      </c>
    </row>
    <row r="188" spans="1:5" x14ac:dyDescent="0.25">
      <c r="A188" s="2" t="s">
        <v>9</v>
      </c>
      <c r="B188" s="2" t="str">
        <f>"8131"</f>
        <v>8131</v>
      </c>
      <c r="C188" s="2" t="s">
        <v>240</v>
      </c>
      <c r="D188" s="2" t="s">
        <v>240</v>
      </c>
      <c r="E188" s="2" t="s">
        <v>8</v>
      </c>
    </row>
    <row r="189" spans="1:5" x14ac:dyDescent="0.25">
      <c r="A189" s="2" t="s">
        <v>9</v>
      </c>
      <c r="B189" s="2" t="str">
        <f>"8132"</f>
        <v>8132</v>
      </c>
      <c r="C189" s="2" t="s">
        <v>241</v>
      </c>
      <c r="D189" s="2" t="s">
        <v>241</v>
      </c>
      <c r="E189" s="2" t="s">
        <v>8</v>
      </c>
    </row>
    <row r="190" spans="1:5" x14ac:dyDescent="0.25">
      <c r="A190" s="2" t="s">
        <v>9</v>
      </c>
      <c r="B190" s="2" t="str">
        <f>"8133"</f>
        <v>8133</v>
      </c>
      <c r="C190" s="2" t="s">
        <v>242</v>
      </c>
      <c r="D190" s="2" t="s">
        <v>242</v>
      </c>
      <c r="E190" s="2" t="s">
        <v>8</v>
      </c>
    </row>
    <row r="191" spans="1:5" hidden="1" x14ac:dyDescent="0.25">
      <c r="A191" s="2" t="s">
        <v>5</v>
      </c>
      <c r="B191" s="2" t="str">
        <f>"8134"</f>
        <v>8134</v>
      </c>
      <c r="C191" s="2" t="s">
        <v>243</v>
      </c>
      <c r="D191" s="2" t="s">
        <v>243</v>
      </c>
      <c r="E191" s="2" t="s">
        <v>8</v>
      </c>
    </row>
    <row r="192" spans="1:5" hidden="1" x14ac:dyDescent="0.25">
      <c r="A192" s="2" t="s">
        <v>5</v>
      </c>
      <c r="B192" s="2" t="str">
        <f>"8135"</f>
        <v>8135</v>
      </c>
      <c r="C192" s="2" t="s">
        <v>244</v>
      </c>
      <c r="D192" s="2" t="s">
        <v>244</v>
      </c>
      <c r="E192" s="2" t="s">
        <v>8</v>
      </c>
    </row>
    <row r="193" spans="1:5" x14ac:dyDescent="0.25">
      <c r="A193" s="2" t="s">
        <v>9</v>
      </c>
      <c r="B193" s="2" t="str">
        <f>"8136"</f>
        <v>8136</v>
      </c>
      <c r="C193" s="2" t="s">
        <v>245</v>
      </c>
      <c r="D193" s="2" t="s">
        <v>245</v>
      </c>
      <c r="E193" s="2" t="s">
        <v>8</v>
      </c>
    </row>
    <row r="194" spans="1:5" x14ac:dyDescent="0.25">
      <c r="A194" s="2" t="s">
        <v>9</v>
      </c>
      <c r="B194" s="2" t="str">
        <f>"8137"</f>
        <v>8137</v>
      </c>
      <c r="C194" s="2" t="s">
        <v>246</v>
      </c>
      <c r="D194" s="2" t="s">
        <v>247</v>
      </c>
      <c r="E194" s="2" t="s">
        <v>8</v>
      </c>
    </row>
    <row r="195" spans="1:5" x14ac:dyDescent="0.25">
      <c r="A195" s="2" t="s">
        <v>9</v>
      </c>
      <c r="B195" s="2" t="str">
        <f>"8138"</f>
        <v>8138</v>
      </c>
      <c r="C195" s="2" t="s">
        <v>248</v>
      </c>
      <c r="D195" s="2" t="s">
        <v>248</v>
      </c>
      <c r="E195" s="2" t="s">
        <v>8</v>
      </c>
    </row>
    <row r="196" spans="1:5" x14ac:dyDescent="0.25">
      <c r="A196" s="2" t="s">
        <v>9</v>
      </c>
      <c r="B196" s="2" t="str">
        <f>"8141"</f>
        <v>8141</v>
      </c>
      <c r="C196" s="2" t="s">
        <v>249</v>
      </c>
      <c r="D196" s="2" t="s">
        <v>249</v>
      </c>
      <c r="E196" s="2" t="s">
        <v>8</v>
      </c>
    </row>
    <row r="197" spans="1:5" x14ac:dyDescent="0.25">
      <c r="A197" s="2" t="s">
        <v>9</v>
      </c>
      <c r="B197" s="2" t="str">
        <f>"8142"</f>
        <v>8142</v>
      </c>
      <c r="C197" s="2" t="s">
        <v>250</v>
      </c>
      <c r="D197" s="2" t="s">
        <v>250</v>
      </c>
      <c r="E197" s="2" t="s">
        <v>8</v>
      </c>
    </row>
    <row r="198" spans="1:5" x14ac:dyDescent="0.25">
      <c r="A198" s="2" t="s">
        <v>9</v>
      </c>
      <c r="B198" s="2" t="str">
        <f>"8143"</f>
        <v>8143</v>
      </c>
      <c r="C198" s="2" t="s">
        <v>251</v>
      </c>
      <c r="D198" s="2" t="s">
        <v>252</v>
      </c>
      <c r="E198" s="2" t="s">
        <v>8</v>
      </c>
    </row>
    <row r="199" spans="1:5" x14ac:dyDescent="0.25">
      <c r="A199" s="2" t="s">
        <v>9</v>
      </c>
      <c r="B199" s="2" t="str">
        <f>"8144"</f>
        <v>8144</v>
      </c>
      <c r="C199" s="2" t="s">
        <v>253</v>
      </c>
      <c r="D199" s="2" t="s">
        <v>253</v>
      </c>
      <c r="E199" s="2" t="s">
        <v>8</v>
      </c>
    </row>
    <row r="200" spans="1:5" hidden="1" x14ac:dyDescent="0.25">
      <c r="A200" s="2" t="s">
        <v>5</v>
      </c>
      <c r="B200" s="2" t="str">
        <f>"8145"</f>
        <v>8145</v>
      </c>
      <c r="C200" s="2" t="s">
        <v>254</v>
      </c>
      <c r="D200" s="2" t="s">
        <v>254</v>
      </c>
      <c r="E200" s="2" t="s">
        <v>8</v>
      </c>
    </row>
    <row r="201" spans="1:5" x14ac:dyDescent="0.25">
      <c r="A201" s="2" t="s">
        <v>9</v>
      </c>
      <c r="B201" s="2" t="str">
        <f>"8146"</f>
        <v>8146</v>
      </c>
      <c r="C201" s="2" t="s">
        <v>255</v>
      </c>
      <c r="D201" s="2" t="s">
        <v>256</v>
      </c>
      <c r="E201" s="2" t="s">
        <v>8</v>
      </c>
    </row>
    <row r="202" spans="1:5" x14ac:dyDescent="0.25">
      <c r="A202" s="2" t="s">
        <v>9</v>
      </c>
      <c r="B202" s="2" t="str">
        <f>"8147"</f>
        <v>8147</v>
      </c>
      <c r="C202" s="2" t="s">
        <v>257</v>
      </c>
      <c r="D202" s="2" t="s">
        <v>257</v>
      </c>
      <c r="E202" s="2" t="s">
        <v>8</v>
      </c>
    </row>
    <row r="203" spans="1:5" x14ac:dyDescent="0.25">
      <c r="A203" s="2" t="s">
        <v>9</v>
      </c>
      <c r="B203" s="2" t="str">
        <f>"8148"</f>
        <v>8148</v>
      </c>
      <c r="C203" s="2" t="s">
        <v>258</v>
      </c>
      <c r="D203" s="2" t="s">
        <v>259</v>
      </c>
      <c r="E203" s="2" t="s">
        <v>8</v>
      </c>
    </row>
    <row r="204" spans="1:5" x14ac:dyDescent="0.25">
      <c r="A204" s="2" t="s">
        <v>9</v>
      </c>
      <c r="B204" s="2" t="str">
        <f>"8151"</f>
        <v>8151</v>
      </c>
      <c r="C204" s="2" t="s">
        <v>260</v>
      </c>
      <c r="D204" s="2" t="s">
        <v>260</v>
      </c>
      <c r="E204" s="2" t="s">
        <v>8</v>
      </c>
    </row>
    <row r="205" spans="1:5" x14ac:dyDescent="0.25">
      <c r="A205" s="2" t="s">
        <v>9</v>
      </c>
      <c r="B205" s="2" t="str">
        <f>"8152"</f>
        <v>8152</v>
      </c>
      <c r="C205" s="2" t="s">
        <v>261</v>
      </c>
      <c r="D205" s="2" t="s">
        <v>261</v>
      </c>
      <c r="E205" s="2" t="s">
        <v>8</v>
      </c>
    </row>
    <row r="206" spans="1:5" x14ac:dyDescent="0.25">
      <c r="A206" s="2" t="s">
        <v>9</v>
      </c>
      <c r="B206" s="2" t="str">
        <f>"8153"</f>
        <v>8153</v>
      </c>
      <c r="C206" s="2" t="s">
        <v>262</v>
      </c>
      <c r="D206" s="2" t="s">
        <v>262</v>
      </c>
      <c r="E206" s="2" t="s">
        <v>8</v>
      </c>
    </row>
    <row r="207" spans="1:5" x14ac:dyDescent="0.25">
      <c r="A207" s="2" t="s">
        <v>9</v>
      </c>
      <c r="B207" s="2" t="str">
        <f>"8154"</f>
        <v>8154</v>
      </c>
      <c r="C207" s="2" t="s">
        <v>263</v>
      </c>
      <c r="D207" s="2" t="s">
        <v>263</v>
      </c>
      <c r="E207" s="2" t="s">
        <v>8</v>
      </c>
    </row>
    <row r="208" spans="1:5" x14ac:dyDescent="0.25">
      <c r="A208" s="2" t="s">
        <v>9</v>
      </c>
      <c r="B208" s="2" t="str">
        <f>"8155"</f>
        <v>8155</v>
      </c>
      <c r="C208" s="2" t="s">
        <v>264</v>
      </c>
      <c r="D208" s="2" t="s">
        <v>264</v>
      </c>
      <c r="E208" s="2" t="s">
        <v>8</v>
      </c>
    </row>
    <row r="209" spans="1:5" x14ac:dyDescent="0.25">
      <c r="A209" s="2" t="s">
        <v>9</v>
      </c>
      <c r="B209" s="2" t="str">
        <f>"8156"</f>
        <v>8156</v>
      </c>
      <c r="C209" s="2" t="s">
        <v>265</v>
      </c>
      <c r="D209" s="2" t="s">
        <v>265</v>
      </c>
      <c r="E209" s="2" t="s">
        <v>8</v>
      </c>
    </row>
    <row r="210" spans="1:5" x14ac:dyDescent="0.25">
      <c r="A210" s="2" t="s">
        <v>9</v>
      </c>
      <c r="B210" s="2" t="str">
        <f>"8157"</f>
        <v>8157</v>
      </c>
      <c r="C210" s="2" t="s">
        <v>266</v>
      </c>
      <c r="D210" s="2" t="s">
        <v>266</v>
      </c>
      <c r="E210" s="2" t="s">
        <v>8</v>
      </c>
    </row>
    <row r="211" spans="1:5" x14ac:dyDescent="0.25">
      <c r="A211" s="2" t="s">
        <v>9</v>
      </c>
      <c r="B211" s="2" t="str">
        <f>"8158"</f>
        <v>8158</v>
      </c>
      <c r="C211" s="2" t="s">
        <v>267</v>
      </c>
      <c r="D211" s="2" t="s">
        <v>267</v>
      </c>
      <c r="E211" s="2" t="s">
        <v>8</v>
      </c>
    </row>
    <row r="212" spans="1:5" x14ac:dyDescent="0.25">
      <c r="A212" s="2" t="s">
        <v>9</v>
      </c>
      <c r="B212" s="2" t="str">
        <f>"8161"</f>
        <v>8161</v>
      </c>
      <c r="C212" s="2" t="s">
        <v>268</v>
      </c>
      <c r="D212" s="2" t="s">
        <v>269</v>
      </c>
      <c r="E212" s="2" t="s">
        <v>8</v>
      </c>
    </row>
    <row r="213" spans="1:5" x14ac:dyDescent="0.25">
      <c r="A213" s="2" t="s">
        <v>9</v>
      </c>
      <c r="B213" s="2" t="str">
        <f>"8162"</f>
        <v>8162</v>
      </c>
      <c r="C213" s="2" t="s">
        <v>270</v>
      </c>
      <c r="D213" s="2" t="s">
        <v>270</v>
      </c>
      <c r="E213" s="2" t="s">
        <v>8</v>
      </c>
    </row>
    <row r="214" spans="1:5" x14ac:dyDescent="0.25">
      <c r="A214" s="2" t="s">
        <v>9</v>
      </c>
      <c r="B214" s="2" t="str">
        <f>"8163"</f>
        <v>8163</v>
      </c>
      <c r="C214" s="2" t="s">
        <v>271</v>
      </c>
      <c r="D214" s="2" t="s">
        <v>271</v>
      </c>
      <c r="E214" s="2" t="s">
        <v>8</v>
      </c>
    </row>
    <row r="215" spans="1:5" x14ac:dyDescent="0.25">
      <c r="A215" s="2" t="s">
        <v>9</v>
      </c>
      <c r="B215" s="2" t="str">
        <f>"8164"</f>
        <v>8164</v>
      </c>
      <c r="C215" s="2" t="s">
        <v>272</v>
      </c>
      <c r="D215" s="2" t="s">
        <v>272</v>
      </c>
      <c r="E215" s="2" t="s">
        <v>8</v>
      </c>
    </row>
    <row r="216" spans="1:5" x14ac:dyDescent="0.25">
      <c r="A216" s="2" t="s">
        <v>9</v>
      </c>
      <c r="B216" s="2" t="str">
        <f>"8165"</f>
        <v>8165</v>
      </c>
      <c r="C216" s="2" t="s">
        <v>273</v>
      </c>
      <c r="D216" s="2" t="s">
        <v>273</v>
      </c>
      <c r="E216" s="2" t="s">
        <v>8</v>
      </c>
    </row>
    <row r="217" spans="1:5" x14ac:dyDescent="0.25">
      <c r="A217" s="2" t="s">
        <v>9</v>
      </c>
      <c r="B217" s="2" t="str">
        <f>"8166"</f>
        <v>8166</v>
      </c>
      <c r="C217" s="2" t="s">
        <v>274</v>
      </c>
      <c r="D217" s="2" t="s">
        <v>275</v>
      </c>
      <c r="E217" s="2" t="s">
        <v>8</v>
      </c>
    </row>
    <row r="218" spans="1:5" x14ac:dyDescent="0.25">
      <c r="A218" s="2" t="s">
        <v>9</v>
      </c>
      <c r="B218" s="2" t="str">
        <f>"8171"</f>
        <v>8171</v>
      </c>
      <c r="C218" s="2" t="s">
        <v>235</v>
      </c>
      <c r="D218" s="2" t="s">
        <v>235</v>
      </c>
      <c r="E218" s="2" t="s">
        <v>8</v>
      </c>
    </row>
    <row r="219" spans="1:5" x14ac:dyDescent="0.25">
      <c r="A219" s="2" t="s">
        <v>9</v>
      </c>
      <c r="B219" s="2" t="str">
        <f>"8172"</f>
        <v>8172</v>
      </c>
      <c r="C219" s="2" t="s">
        <v>243</v>
      </c>
      <c r="D219" s="2" t="s">
        <v>243</v>
      </c>
      <c r="E219" s="2" t="s">
        <v>8</v>
      </c>
    </row>
    <row r="220" spans="1:5" x14ac:dyDescent="0.25">
      <c r="A220" s="2" t="s">
        <v>9</v>
      </c>
      <c r="B220" s="2" t="str">
        <f>"8173"</f>
        <v>8173</v>
      </c>
      <c r="C220" s="2" t="s">
        <v>244</v>
      </c>
      <c r="D220" s="2" t="s">
        <v>244</v>
      </c>
      <c r="E220" s="2" t="s">
        <v>8</v>
      </c>
    </row>
    <row r="221" spans="1:5" x14ac:dyDescent="0.25">
      <c r="A221" s="2" t="s">
        <v>9</v>
      </c>
      <c r="B221" s="2" t="str">
        <f>"8174"</f>
        <v>8174</v>
      </c>
      <c r="C221" s="2" t="s">
        <v>220</v>
      </c>
      <c r="D221" s="2" t="s">
        <v>220</v>
      </c>
      <c r="E221" s="2" t="s">
        <v>8</v>
      </c>
    </row>
    <row r="222" spans="1:5" x14ac:dyDescent="0.25">
      <c r="A222" s="2" t="s">
        <v>9</v>
      </c>
      <c r="B222" s="2" t="str">
        <f>"8175"</f>
        <v>8175</v>
      </c>
      <c r="C222" s="2" t="s">
        <v>254</v>
      </c>
      <c r="D222" s="2" t="s">
        <v>254</v>
      </c>
      <c r="E222" s="2" t="s">
        <v>8</v>
      </c>
    </row>
    <row r="223" spans="1:5" x14ac:dyDescent="0.25">
      <c r="A223" s="2" t="s">
        <v>9</v>
      </c>
      <c r="B223" s="2" t="str">
        <f>"8179"</f>
        <v>8179</v>
      </c>
      <c r="C223" s="2" t="s">
        <v>276</v>
      </c>
      <c r="D223" s="2" t="s">
        <v>277</v>
      </c>
      <c r="E223" s="2" t="s">
        <v>8</v>
      </c>
    </row>
    <row r="224" spans="1:5" x14ac:dyDescent="0.25">
      <c r="A224" s="2" t="s">
        <v>9</v>
      </c>
      <c r="B224" s="2" t="str">
        <f>"8181"</f>
        <v>8181</v>
      </c>
      <c r="C224" s="2" t="s">
        <v>212</v>
      </c>
      <c r="D224" s="2" t="s">
        <v>212</v>
      </c>
      <c r="E224" s="2" t="s">
        <v>8</v>
      </c>
    </row>
    <row r="225" spans="1:5" x14ac:dyDescent="0.25">
      <c r="A225" s="2" t="s">
        <v>9</v>
      </c>
      <c r="B225" s="2" t="str">
        <f>"8182"</f>
        <v>8182</v>
      </c>
      <c r="C225" s="2" t="s">
        <v>236</v>
      </c>
      <c r="D225" s="2" t="s">
        <v>236</v>
      </c>
      <c r="E225" s="2" t="s">
        <v>8</v>
      </c>
    </row>
    <row r="226" spans="1:5" x14ac:dyDescent="0.25">
      <c r="A226" s="2" t="s">
        <v>9</v>
      </c>
      <c r="B226" s="2" t="str">
        <f>"8183"</f>
        <v>8183</v>
      </c>
      <c r="C226" s="2" t="s">
        <v>237</v>
      </c>
      <c r="D226" s="2" t="s">
        <v>237</v>
      </c>
      <c r="E226" s="2" t="s">
        <v>8</v>
      </c>
    </row>
    <row r="227" spans="1:5" x14ac:dyDescent="0.25">
      <c r="A227" s="2" t="s">
        <v>9</v>
      </c>
      <c r="B227" s="2" t="str">
        <f>"8189"</f>
        <v>8189</v>
      </c>
      <c r="C227" s="2" t="s">
        <v>278</v>
      </c>
      <c r="D227" s="2" t="s">
        <v>279</v>
      </c>
      <c r="E227" s="2" t="s">
        <v>8</v>
      </c>
    </row>
    <row r="228" spans="1:5" ht="26.25" x14ac:dyDescent="0.25">
      <c r="A228" s="2" t="s">
        <v>9</v>
      </c>
      <c r="B228" s="2" t="str">
        <f>"8199"</f>
        <v>8199</v>
      </c>
      <c r="C228" s="2" t="s">
        <v>280</v>
      </c>
      <c r="D228" s="2" t="s">
        <v>281</v>
      </c>
      <c r="E228" s="2" t="s">
        <v>8</v>
      </c>
    </row>
    <row r="229" spans="1:5" hidden="1" x14ac:dyDescent="0.25">
      <c r="A229" s="2" t="s">
        <v>5</v>
      </c>
      <c r="B229" s="2" t="str">
        <f>"8201"</f>
        <v>8201</v>
      </c>
      <c r="C229" s="2" t="s">
        <v>282</v>
      </c>
      <c r="D229" s="2" t="s">
        <v>283</v>
      </c>
      <c r="E229" s="2" t="s">
        <v>8</v>
      </c>
    </row>
    <row r="230" spans="1:5" hidden="1" x14ac:dyDescent="0.25">
      <c r="A230" s="2" t="s">
        <v>5</v>
      </c>
      <c r="B230" s="2" t="str">
        <f>"8202"</f>
        <v>8202</v>
      </c>
      <c r="C230" s="2" t="s">
        <v>284</v>
      </c>
      <c r="D230" s="2" t="s">
        <v>285</v>
      </c>
      <c r="E230" s="2" t="s">
        <v>8</v>
      </c>
    </row>
    <row r="231" spans="1:5" hidden="1" x14ac:dyDescent="0.25">
      <c r="A231" s="2" t="s">
        <v>5</v>
      </c>
      <c r="B231" s="2" t="str">
        <f>"8203"</f>
        <v>8203</v>
      </c>
      <c r="C231" s="2" t="s">
        <v>286</v>
      </c>
      <c r="D231" s="2" t="s">
        <v>287</v>
      </c>
      <c r="E231" s="2" t="s">
        <v>8</v>
      </c>
    </row>
    <row r="232" spans="1:5" hidden="1" x14ac:dyDescent="0.25">
      <c r="A232" s="2" t="s">
        <v>5</v>
      </c>
      <c r="B232" s="2" t="str">
        <f>"8204"</f>
        <v>8204</v>
      </c>
      <c r="C232" s="2" t="s">
        <v>288</v>
      </c>
      <c r="D232" s="2" t="s">
        <v>288</v>
      </c>
      <c r="E232" s="2" t="s">
        <v>8</v>
      </c>
    </row>
    <row r="233" spans="1:5" hidden="1" x14ac:dyDescent="0.25">
      <c r="A233" s="2" t="s">
        <v>5</v>
      </c>
      <c r="B233" s="2" t="str">
        <f>"8205"</f>
        <v>8205</v>
      </c>
      <c r="C233" s="2" t="s">
        <v>289</v>
      </c>
      <c r="D233" s="2" t="s">
        <v>290</v>
      </c>
      <c r="E233" s="2" t="s">
        <v>8</v>
      </c>
    </row>
    <row r="234" spans="1:5" hidden="1" x14ac:dyDescent="0.25">
      <c r="A234" s="2" t="s">
        <v>5</v>
      </c>
      <c r="B234" s="2" t="str">
        <f>"8206"</f>
        <v>8206</v>
      </c>
      <c r="C234" s="2" t="s">
        <v>291</v>
      </c>
      <c r="D234" s="2" t="s">
        <v>292</v>
      </c>
      <c r="E234" s="2" t="s">
        <v>8</v>
      </c>
    </row>
    <row r="235" spans="1:5" hidden="1" x14ac:dyDescent="0.25">
      <c r="A235" s="2" t="s">
        <v>5</v>
      </c>
      <c r="B235" s="2" t="str">
        <f>"8207"</f>
        <v>8207</v>
      </c>
      <c r="C235" s="2" t="s">
        <v>293</v>
      </c>
      <c r="D235" s="2" t="s">
        <v>294</v>
      </c>
      <c r="E235" s="2" t="s">
        <v>8</v>
      </c>
    </row>
    <row r="236" spans="1:5" hidden="1" x14ac:dyDescent="0.25">
      <c r="A236" s="2" t="s">
        <v>5</v>
      </c>
      <c r="B236" s="2" t="str">
        <f>"8208"</f>
        <v>8208</v>
      </c>
      <c r="C236" s="2" t="s">
        <v>295</v>
      </c>
      <c r="D236" s="2" t="s">
        <v>296</v>
      </c>
      <c r="E236" s="2" t="s">
        <v>8</v>
      </c>
    </row>
    <row r="237" spans="1:5" x14ac:dyDescent="0.25">
      <c r="A237" s="2" t="s">
        <v>9</v>
      </c>
      <c r="B237" s="2" t="str">
        <f>"8211"</f>
        <v>8211</v>
      </c>
      <c r="C237" s="2" t="s">
        <v>297</v>
      </c>
      <c r="D237" s="2" t="s">
        <v>298</v>
      </c>
      <c r="E237" s="2" t="s">
        <v>8</v>
      </c>
    </row>
    <row r="238" spans="1:5" x14ac:dyDescent="0.25">
      <c r="A238" s="2" t="s">
        <v>9</v>
      </c>
      <c r="B238" s="2" t="str">
        <f>"8212"</f>
        <v>8212</v>
      </c>
      <c r="C238" s="2" t="s">
        <v>299</v>
      </c>
      <c r="D238" s="2" t="s">
        <v>300</v>
      </c>
      <c r="E238" s="2" t="s">
        <v>8</v>
      </c>
    </row>
    <row r="239" spans="1:5" x14ac:dyDescent="0.25">
      <c r="A239" s="2" t="s">
        <v>9</v>
      </c>
      <c r="B239" s="2" t="str">
        <f>"8213"</f>
        <v>8213</v>
      </c>
      <c r="C239" s="2" t="s">
        <v>301</v>
      </c>
      <c r="D239" s="2" t="s">
        <v>302</v>
      </c>
      <c r="E239" s="2" t="s">
        <v>8</v>
      </c>
    </row>
    <row r="240" spans="1:5" hidden="1" x14ac:dyDescent="0.25">
      <c r="A240" s="2" t="s">
        <v>5</v>
      </c>
      <c r="B240" s="2" t="str">
        <f>"8214"</f>
        <v>8214</v>
      </c>
      <c r="C240" s="2" t="s">
        <v>303</v>
      </c>
      <c r="D240" s="2" t="s">
        <v>304</v>
      </c>
      <c r="E240" s="2" t="s">
        <v>8</v>
      </c>
    </row>
    <row r="241" spans="1:5" hidden="1" x14ac:dyDescent="0.25">
      <c r="A241" s="2" t="s">
        <v>5</v>
      </c>
      <c r="B241" s="2" t="str">
        <f>"8215"</f>
        <v>8215</v>
      </c>
      <c r="C241" s="2" t="s">
        <v>305</v>
      </c>
      <c r="D241" s="2" t="s">
        <v>306</v>
      </c>
      <c r="E241" s="2" t="s">
        <v>8</v>
      </c>
    </row>
    <row r="242" spans="1:5" hidden="1" x14ac:dyDescent="0.25">
      <c r="A242" s="2" t="s">
        <v>5</v>
      </c>
      <c r="B242" s="2" t="str">
        <f>"8216"</f>
        <v>8216</v>
      </c>
      <c r="C242" s="2" t="s">
        <v>307</v>
      </c>
      <c r="D242" s="2" t="s">
        <v>308</v>
      </c>
      <c r="E242" s="2" t="s">
        <v>8</v>
      </c>
    </row>
    <row r="243" spans="1:5" hidden="1" x14ac:dyDescent="0.25">
      <c r="A243" s="2" t="s">
        <v>5</v>
      </c>
      <c r="B243" s="2" t="str">
        <f>"8217"</f>
        <v>8217</v>
      </c>
      <c r="C243" s="2" t="s">
        <v>309</v>
      </c>
      <c r="D243" s="2" t="s">
        <v>309</v>
      </c>
      <c r="E243" s="2" t="s">
        <v>8</v>
      </c>
    </row>
    <row r="244" spans="1:5" hidden="1" x14ac:dyDescent="0.25">
      <c r="A244" s="2" t="s">
        <v>5</v>
      </c>
      <c r="B244" s="2" t="str">
        <f>"8218"</f>
        <v>8218</v>
      </c>
      <c r="C244" s="2" t="s">
        <v>310</v>
      </c>
      <c r="D244" s="2" t="s">
        <v>311</v>
      </c>
      <c r="E244" s="2" t="s">
        <v>8</v>
      </c>
    </row>
    <row r="245" spans="1:5" x14ac:dyDescent="0.25">
      <c r="A245" s="2" t="s">
        <v>9</v>
      </c>
      <c r="B245" s="2" t="str">
        <f>"8219"</f>
        <v>8219</v>
      </c>
      <c r="C245" s="2" t="s">
        <v>312</v>
      </c>
      <c r="D245" s="2" t="s">
        <v>313</v>
      </c>
      <c r="E245" s="2" t="s">
        <v>8</v>
      </c>
    </row>
    <row r="246" spans="1:5" x14ac:dyDescent="0.25">
      <c r="A246" s="2" t="s">
        <v>9</v>
      </c>
      <c r="B246" s="2" t="str">
        <f>"8221"</f>
        <v>8221</v>
      </c>
      <c r="C246" s="2" t="s">
        <v>314</v>
      </c>
      <c r="D246" s="2" t="s">
        <v>314</v>
      </c>
      <c r="E246" s="2" t="s">
        <v>8</v>
      </c>
    </row>
    <row r="247" spans="1:5" x14ac:dyDescent="0.25">
      <c r="A247" s="2" t="s">
        <v>9</v>
      </c>
      <c r="B247" s="2" t="str">
        <f>"8222"</f>
        <v>8222</v>
      </c>
      <c r="C247" s="2" t="s">
        <v>315</v>
      </c>
      <c r="D247" s="2" t="s">
        <v>315</v>
      </c>
      <c r="E247" s="2" t="s">
        <v>8</v>
      </c>
    </row>
    <row r="248" spans="1:5" hidden="1" x14ac:dyDescent="0.25">
      <c r="A248" s="2" t="s">
        <v>5</v>
      </c>
      <c r="B248" s="2" t="str">
        <f>"8223"</f>
        <v>8223</v>
      </c>
      <c r="C248" s="2" t="s">
        <v>316</v>
      </c>
      <c r="D248" s="2" t="s">
        <v>316</v>
      </c>
      <c r="E248" s="2" t="s">
        <v>8</v>
      </c>
    </row>
    <row r="249" spans="1:5" hidden="1" x14ac:dyDescent="0.25">
      <c r="A249" s="2" t="s">
        <v>5</v>
      </c>
      <c r="B249" s="2" t="str">
        <f>"8224"</f>
        <v>8224</v>
      </c>
      <c r="C249" s="2" t="s">
        <v>317</v>
      </c>
      <c r="D249" s="2" t="s">
        <v>317</v>
      </c>
      <c r="E249" s="2" t="s">
        <v>8</v>
      </c>
    </row>
    <row r="250" spans="1:5" hidden="1" x14ac:dyDescent="0.25">
      <c r="A250" s="2" t="s">
        <v>5</v>
      </c>
      <c r="B250" s="2" t="str">
        <f>"8225"</f>
        <v>8225</v>
      </c>
      <c r="C250" s="2" t="s">
        <v>318</v>
      </c>
      <c r="D250" s="2" t="s">
        <v>319</v>
      </c>
      <c r="E250" s="2" t="s">
        <v>8</v>
      </c>
    </row>
    <row r="251" spans="1:5" x14ac:dyDescent="0.25">
      <c r="A251" s="2" t="s">
        <v>9</v>
      </c>
      <c r="B251" s="2" t="str">
        <f>"8229"</f>
        <v>8229</v>
      </c>
      <c r="C251" s="2" t="s">
        <v>320</v>
      </c>
      <c r="D251" s="2" t="s">
        <v>321</v>
      </c>
      <c r="E251" s="2" t="s">
        <v>8</v>
      </c>
    </row>
    <row r="252" spans="1:5" x14ac:dyDescent="0.25">
      <c r="A252" s="2" t="s">
        <v>9</v>
      </c>
      <c r="B252" s="2" t="str">
        <f>"8231"</f>
        <v>8231</v>
      </c>
      <c r="C252" s="2" t="s">
        <v>322</v>
      </c>
      <c r="D252" s="2" t="s">
        <v>323</v>
      </c>
      <c r="E252" s="2" t="s">
        <v>8</v>
      </c>
    </row>
    <row r="253" spans="1:5" x14ac:dyDescent="0.25">
      <c r="A253" s="2" t="s">
        <v>9</v>
      </c>
      <c r="B253" s="2" t="str">
        <f>"8232"</f>
        <v>8232</v>
      </c>
      <c r="C253" s="2" t="s">
        <v>324</v>
      </c>
      <c r="D253" s="2" t="s">
        <v>324</v>
      </c>
      <c r="E253" s="2" t="s">
        <v>8</v>
      </c>
    </row>
    <row r="254" spans="1:5" x14ac:dyDescent="0.25">
      <c r="A254" s="2" t="s">
        <v>9</v>
      </c>
      <c r="B254" s="2" t="str">
        <f>"8233"</f>
        <v>8233</v>
      </c>
      <c r="C254" s="2" t="s">
        <v>325</v>
      </c>
      <c r="D254" s="2" t="s">
        <v>325</v>
      </c>
      <c r="E254" s="2" t="s">
        <v>8</v>
      </c>
    </row>
    <row r="255" spans="1:5" x14ac:dyDescent="0.25">
      <c r="A255" s="2" t="s">
        <v>9</v>
      </c>
      <c r="B255" s="2" t="str">
        <f>"8234"</f>
        <v>8234</v>
      </c>
      <c r="C255" s="2" t="s">
        <v>326</v>
      </c>
      <c r="D255" s="2" t="s">
        <v>326</v>
      </c>
      <c r="E255" s="2" t="s">
        <v>8</v>
      </c>
    </row>
    <row r="256" spans="1:5" x14ac:dyDescent="0.25">
      <c r="A256" s="2" t="s">
        <v>9</v>
      </c>
      <c r="B256" s="2" t="str">
        <f>"8235"</f>
        <v>8235</v>
      </c>
      <c r="C256" s="2" t="s">
        <v>327</v>
      </c>
      <c r="D256" s="2" t="s">
        <v>328</v>
      </c>
      <c r="E256" s="2" t="s">
        <v>8</v>
      </c>
    </row>
    <row r="257" spans="1:5" x14ac:dyDescent="0.25">
      <c r="A257" s="2" t="s">
        <v>9</v>
      </c>
      <c r="B257" s="2" t="str">
        <f>"8236"</f>
        <v>8236</v>
      </c>
      <c r="C257" s="2" t="s">
        <v>329</v>
      </c>
      <c r="D257" s="2" t="s">
        <v>330</v>
      </c>
      <c r="E257" s="2" t="s">
        <v>8</v>
      </c>
    </row>
    <row r="258" spans="1:5" x14ac:dyDescent="0.25">
      <c r="A258" s="2" t="s">
        <v>9</v>
      </c>
      <c r="B258" s="2" t="str">
        <f>"8239"</f>
        <v>8239</v>
      </c>
      <c r="C258" s="2" t="s">
        <v>331</v>
      </c>
      <c r="D258" s="2" t="s">
        <v>332</v>
      </c>
      <c r="E258" s="2" t="s">
        <v>8</v>
      </c>
    </row>
    <row r="259" spans="1:5" hidden="1" x14ac:dyDescent="0.25">
      <c r="A259" s="2" t="s">
        <v>5</v>
      </c>
      <c r="B259" s="2" t="str">
        <f>"8241"</f>
        <v>8241</v>
      </c>
      <c r="C259" s="2" t="s">
        <v>333</v>
      </c>
      <c r="D259" s="2" t="s">
        <v>333</v>
      </c>
      <c r="E259" s="2" t="s">
        <v>8</v>
      </c>
    </row>
    <row r="260" spans="1:5" x14ac:dyDescent="0.25">
      <c r="A260" s="2" t="s">
        <v>9</v>
      </c>
      <c r="B260" s="2" t="str">
        <f>"8242"</f>
        <v>8242</v>
      </c>
      <c r="C260" s="2" t="s">
        <v>334</v>
      </c>
      <c r="D260" s="2" t="s">
        <v>334</v>
      </c>
      <c r="E260" s="2" t="s">
        <v>8</v>
      </c>
    </row>
    <row r="261" spans="1:5" x14ac:dyDescent="0.25">
      <c r="A261" s="2" t="s">
        <v>9</v>
      </c>
      <c r="B261" s="2" t="str">
        <f>"8243"</f>
        <v>8243</v>
      </c>
      <c r="C261" s="2" t="s">
        <v>335</v>
      </c>
      <c r="D261" s="2" t="s">
        <v>335</v>
      </c>
      <c r="E261" s="2" t="s">
        <v>8</v>
      </c>
    </row>
    <row r="262" spans="1:5" x14ac:dyDescent="0.25">
      <c r="A262" s="2" t="s">
        <v>9</v>
      </c>
      <c r="B262" s="2" t="str">
        <f>"8244"</f>
        <v>8244</v>
      </c>
      <c r="C262" s="2" t="s">
        <v>336</v>
      </c>
      <c r="D262" s="2" t="s">
        <v>337</v>
      </c>
      <c r="E262" s="2" t="s">
        <v>8</v>
      </c>
    </row>
    <row r="263" spans="1:5" hidden="1" x14ac:dyDescent="0.25">
      <c r="A263" s="2" t="s">
        <v>5</v>
      </c>
      <c r="B263" s="2" t="str">
        <f>"8245"</f>
        <v>8245</v>
      </c>
      <c r="C263" s="2" t="s">
        <v>338</v>
      </c>
      <c r="D263" s="2" t="s">
        <v>338</v>
      </c>
      <c r="E263" s="2" t="s">
        <v>8</v>
      </c>
    </row>
    <row r="264" spans="1:5" x14ac:dyDescent="0.25">
      <c r="A264" s="2" t="s">
        <v>9</v>
      </c>
      <c r="B264" s="2" t="str">
        <f>"8246"</f>
        <v>8246</v>
      </c>
      <c r="C264" s="2" t="s">
        <v>339</v>
      </c>
      <c r="D264" s="2" t="s">
        <v>339</v>
      </c>
      <c r="E264" s="2" t="s">
        <v>8</v>
      </c>
    </row>
    <row r="265" spans="1:5" x14ac:dyDescent="0.25">
      <c r="A265" s="2" t="s">
        <v>9</v>
      </c>
      <c r="B265" s="2" t="str">
        <f>"8247"</f>
        <v>8247</v>
      </c>
      <c r="C265" s="2" t="s">
        <v>340</v>
      </c>
      <c r="D265" s="2" t="s">
        <v>340</v>
      </c>
      <c r="E265" s="2" t="s">
        <v>8</v>
      </c>
    </row>
    <row r="266" spans="1:5" x14ac:dyDescent="0.25">
      <c r="A266" s="2" t="s">
        <v>9</v>
      </c>
      <c r="B266" s="2" t="str">
        <f>"8249"</f>
        <v>8249</v>
      </c>
      <c r="C266" s="2" t="s">
        <v>341</v>
      </c>
      <c r="D266" s="2" t="s">
        <v>342</v>
      </c>
      <c r="E266" s="2" t="s">
        <v>8</v>
      </c>
    </row>
    <row r="267" spans="1:5" x14ac:dyDescent="0.25">
      <c r="A267" s="2" t="s">
        <v>9</v>
      </c>
      <c r="B267" s="2" t="str">
        <f>"8251"</f>
        <v>8251</v>
      </c>
      <c r="C267" s="2" t="s">
        <v>343</v>
      </c>
      <c r="D267" s="2" t="s">
        <v>343</v>
      </c>
      <c r="E267" s="2" t="s">
        <v>8</v>
      </c>
    </row>
    <row r="268" spans="1:5" x14ac:dyDescent="0.25">
      <c r="A268" s="2" t="s">
        <v>9</v>
      </c>
      <c r="B268" s="2" t="str">
        <f>"8259"</f>
        <v>8259</v>
      </c>
      <c r="C268" s="2" t="s">
        <v>344</v>
      </c>
      <c r="D268" s="2" t="s">
        <v>345</v>
      </c>
      <c r="E268" s="2" t="s">
        <v>8</v>
      </c>
    </row>
    <row r="269" spans="1:5" x14ac:dyDescent="0.25">
      <c r="A269" s="2" t="s">
        <v>9</v>
      </c>
      <c r="B269" s="2" t="str">
        <f>"8261"</f>
        <v>8261</v>
      </c>
      <c r="C269" s="2" t="s">
        <v>346</v>
      </c>
      <c r="D269" s="2" t="s">
        <v>346</v>
      </c>
      <c r="E269" s="2" t="s">
        <v>8</v>
      </c>
    </row>
    <row r="270" spans="1:5" x14ac:dyDescent="0.25">
      <c r="A270" s="2" t="s">
        <v>9</v>
      </c>
      <c r="B270" s="2" t="str">
        <f>"8262"</f>
        <v>8262</v>
      </c>
      <c r="C270" s="2" t="s">
        <v>347</v>
      </c>
      <c r="D270" s="2" t="s">
        <v>347</v>
      </c>
      <c r="E270" s="2" t="s">
        <v>8</v>
      </c>
    </row>
    <row r="271" spans="1:5" x14ac:dyDescent="0.25">
      <c r="A271" s="2" t="s">
        <v>9</v>
      </c>
      <c r="B271" s="2" t="str">
        <f>"8263"</f>
        <v>8263</v>
      </c>
      <c r="C271" s="2" t="s">
        <v>348</v>
      </c>
      <c r="D271" s="2" t="s">
        <v>349</v>
      </c>
      <c r="E271" s="2" t="s">
        <v>8</v>
      </c>
    </row>
    <row r="272" spans="1:5" x14ac:dyDescent="0.25">
      <c r="A272" s="2" t="s">
        <v>9</v>
      </c>
      <c r="B272" s="2" t="str">
        <f>"8269"</f>
        <v>8269</v>
      </c>
      <c r="C272" s="2" t="s">
        <v>350</v>
      </c>
      <c r="D272" s="2" t="s">
        <v>351</v>
      </c>
      <c r="E272" s="2" t="s">
        <v>8</v>
      </c>
    </row>
    <row r="273" spans="1:5" x14ac:dyDescent="0.25">
      <c r="A273" s="2" t="s">
        <v>9</v>
      </c>
      <c r="B273" s="2" t="str">
        <f>"8271"</f>
        <v>8271</v>
      </c>
      <c r="C273" s="2" t="s">
        <v>228</v>
      </c>
      <c r="D273" s="2" t="s">
        <v>228</v>
      </c>
      <c r="E273" s="2" t="s">
        <v>8</v>
      </c>
    </row>
    <row r="274" spans="1:5" x14ac:dyDescent="0.25">
      <c r="A274" s="2" t="s">
        <v>9</v>
      </c>
      <c r="B274" s="2" t="str">
        <f>"8272"</f>
        <v>8272</v>
      </c>
      <c r="C274" s="2" t="s">
        <v>352</v>
      </c>
      <c r="D274" s="2" t="s">
        <v>352</v>
      </c>
      <c r="E274" s="2" t="s">
        <v>8</v>
      </c>
    </row>
    <row r="275" spans="1:5" x14ac:dyDescent="0.25">
      <c r="A275" s="2" t="s">
        <v>9</v>
      </c>
      <c r="B275" s="2" t="str">
        <f>"8279"</f>
        <v>8279</v>
      </c>
      <c r="C275" s="2" t="s">
        <v>353</v>
      </c>
      <c r="D275" s="2" t="s">
        <v>353</v>
      </c>
      <c r="E275" s="2" t="s">
        <v>8</v>
      </c>
    </row>
    <row r="276" spans="1:5" x14ac:dyDescent="0.25">
      <c r="A276" s="2" t="s">
        <v>9</v>
      </c>
      <c r="B276" s="2" t="str">
        <f>"8281"</f>
        <v>8281</v>
      </c>
      <c r="C276" s="2" t="s">
        <v>354</v>
      </c>
      <c r="D276" s="2" t="s">
        <v>354</v>
      </c>
      <c r="E276" s="2" t="s">
        <v>8</v>
      </c>
    </row>
    <row r="277" spans="1:5" x14ac:dyDescent="0.25">
      <c r="A277" s="2" t="s">
        <v>9</v>
      </c>
      <c r="B277" s="2" t="str">
        <f>"8282"</f>
        <v>8282</v>
      </c>
      <c r="C277" s="2" t="s">
        <v>355</v>
      </c>
      <c r="D277" s="2" t="s">
        <v>355</v>
      </c>
      <c r="E277" s="2" t="s">
        <v>8</v>
      </c>
    </row>
    <row r="278" spans="1:5" x14ac:dyDescent="0.25">
      <c r="A278" s="2" t="s">
        <v>9</v>
      </c>
      <c r="B278" s="2" t="str">
        <f>"8289"</f>
        <v>8289</v>
      </c>
      <c r="C278" s="2" t="s">
        <v>356</v>
      </c>
      <c r="D278" s="2" t="s">
        <v>357</v>
      </c>
      <c r="E278" s="2" t="s">
        <v>8</v>
      </c>
    </row>
    <row r="279" spans="1:5" x14ac:dyDescent="0.25">
      <c r="A279" s="2" t="s">
        <v>9</v>
      </c>
      <c r="B279" s="2" t="str">
        <f>"8291"</f>
        <v>8291</v>
      </c>
      <c r="C279" s="2" t="s">
        <v>333</v>
      </c>
      <c r="D279" s="2" t="s">
        <v>333</v>
      </c>
      <c r="E279" s="2" t="s">
        <v>8</v>
      </c>
    </row>
    <row r="280" spans="1:5" x14ac:dyDescent="0.25">
      <c r="A280" s="2" t="s">
        <v>9</v>
      </c>
      <c r="B280" s="2" t="str">
        <f>"8292"</f>
        <v>8292</v>
      </c>
      <c r="C280" s="2" t="s">
        <v>358</v>
      </c>
      <c r="D280" s="2" t="s">
        <v>358</v>
      </c>
      <c r="E280" s="2" t="s">
        <v>8</v>
      </c>
    </row>
    <row r="281" spans="1:5" x14ac:dyDescent="0.25">
      <c r="A281" s="2" t="s">
        <v>9</v>
      </c>
      <c r="B281" s="2" t="str">
        <f>"8293"</f>
        <v>8293</v>
      </c>
      <c r="C281" s="2" t="s">
        <v>338</v>
      </c>
      <c r="D281" s="2" t="s">
        <v>338</v>
      </c>
      <c r="E281" s="2" t="s">
        <v>8</v>
      </c>
    </row>
    <row r="282" spans="1:5" x14ac:dyDescent="0.25">
      <c r="A282" s="2" t="s">
        <v>9</v>
      </c>
      <c r="B282" s="2" t="str">
        <f>"8294"</f>
        <v>8294</v>
      </c>
      <c r="C282" s="2" t="s">
        <v>359</v>
      </c>
      <c r="D282" s="2" t="s">
        <v>359</v>
      </c>
      <c r="E282" s="2" t="s">
        <v>8</v>
      </c>
    </row>
    <row r="283" spans="1:5" x14ac:dyDescent="0.25">
      <c r="A283" s="2" t="s">
        <v>9</v>
      </c>
      <c r="B283" s="2" t="str">
        <f>"8295"</f>
        <v>8295</v>
      </c>
      <c r="C283" s="2" t="s">
        <v>360</v>
      </c>
      <c r="D283" s="2" t="s">
        <v>361</v>
      </c>
      <c r="E283" s="2" t="s">
        <v>8</v>
      </c>
    </row>
    <row r="284" spans="1:5" x14ac:dyDescent="0.25">
      <c r="A284" s="2" t="s">
        <v>9</v>
      </c>
      <c r="B284" s="2" t="str">
        <f>"8299"</f>
        <v>8299</v>
      </c>
      <c r="C284" s="2" t="s">
        <v>362</v>
      </c>
      <c r="D284" s="2" t="s">
        <v>363</v>
      </c>
      <c r="E284" s="2" t="s">
        <v>8</v>
      </c>
    </row>
    <row r="285" spans="1:5" x14ac:dyDescent="0.25">
      <c r="A285" s="2" t="s">
        <v>9</v>
      </c>
      <c r="B285" s="2" t="str">
        <f>"8301"</f>
        <v>8301</v>
      </c>
      <c r="C285" s="2" t="s">
        <v>364</v>
      </c>
      <c r="D285" s="2" t="s">
        <v>365</v>
      </c>
      <c r="E285" s="2" t="s">
        <v>8</v>
      </c>
    </row>
    <row r="286" spans="1:5" x14ac:dyDescent="0.25">
      <c r="A286" s="2" t="s">
        <v>9</v>
      </c>
      <c r="B286" s="2" t="str">
        <f>"8302"</f>
        <v>8302</v>
      </c>
      <c r="C286" s="2" t="s">
        <v>366</v>
      </c>
      <c r="D286" s="2" t="s">
        <v>367</v>
      </c>
      <c r="E286" s="2" t="s">
        <v>8</v>
      </c>
    </row>
    <row r="287" spans="1:5" x14ac:dyDescent="0.25">
      <c r="A287" s="2" t="s">
        <v>9</v>
      </c>
      <c r="B287" s="2" t="str">
        <f>"8303"</f>
        <v>8303</v>
      </c>
      <c r="C287" s="2" t="s">
        <v>368</v>
      </c>
      <c r="D287" s="2" t="s">
        <v>369</v>
      </c>
      <c r="E287" s="2" t="s">
        <v>8</v>
      </c>
    </row>
    <row r="288" spans="1:5" x14ac:dyDescent="0.25">
      <c r="A288" s="2" t="s">
        <v>9</v>
      </c>
      <c r="B288" s="2" t="str">
        <f>"8304"</f>
        <v>8304</v>
      </c>
      <c r="C288" s="2" t="s">
        <v>370</v>
      </c>
      <c r="D288" s="2" t="s">
        <v>371</v>
      </c>
      <c r="E288" s="2" t="s">
        <v>8</v>
      </c>
    </row>
    <row r="289" spans="1:5" x14ac:dyDescent="0.25">
      <c r="A289" s="2" t="s">
        <v>9</v>
      </c>
      <c r="B289" s="2" t="str">
        <f>"8305"</f>
        <v>8305</v>
      </c>
      <c r="C289" s="2" t="s">
        <v>372</v>
      </c>
      <c r="D289" s="2" t="s">
        <v>372</v>
      </c>
      <c r="E289" s="2" t="s">
        <v>8</v>
      </c>
    </row>
    <row r="290" spans="1:5" x14ac:dyDescent="0.25">
      <c r="A290" s="2" t="s">
        <v>9</v>
      </c>
      <c r="B290" s="2" t="str">
        <f>"8306"</f>
        <v>8306</v>
      </c>
      <c r="C290" s="2" t="s">
        <v>373</v>
      </c>
      <c r="D290" s="2" t="s">
        <v>373</v>
      </c>
      <c r="E290" s="2" t="s">
        <v>8</v>
      </c>
    </row>
    <row r="291" spans="1:5" x14ac:dyDescent="0.25">
      <c r="A291" s="2" t="s">
        <v>9</v>
      </c>
      <c r="B291" s="2" t="str">
        <f>"8307"</f>
        <v>8307</v>
      </c>
      <c r="C291" s="2" t="s">
        <v>374</v>
      </c>
      <c r="D291" s="2" t="s">
        <v>374</v>
      </c>
      <c r="E291" s="2" t="s">
        <v>8</v>
      </c>
    </row>
    <row r="292" spans="1:5" x14ac:dyDescent="0.25">
      <c r="A292" s="2" t="s">
        <v>9</v>
      </c>
      <c r="B292" s="2" t="str">
        <f>"8308"</f>
        <v>8308</v>
      </c>
      <c r="C292" s="2" t="s">
        <v>375</v>
      </c>
      <c r="D292" s="2" t="s">
        <v>375</v>
      </c>
      <c r="E292" s="2" t="s">
        <v>8</v>
      </c>
    </row>
    <row r="293" spans="1:5" x14ac:dyDescent="0.25">
      <c r="A293" s="2" t="s">
        <v>9</v>
      </c>
      <c r="B293" s="2" t="str">
        <f>"8311"</f>
        <v>8311</v>
      </c>
      <c r="C293" s="2" t="s">
        <v>376</v>
      </c>
      <c r="D293" s="2" t="s">
        <v>377</v>
      </c>
      <c r="E293" s="2" t="s">
        <v>8</v>
      </c>
    </row>
    <row r="294" spans="1:5" x14ac:dyDescent="0.25">
      <c r="A294" s="2" t="s">
        <v>9</v>
      </c>
      <c r="B294" s="2" t="str">
        <f>"8312"</f>
        <v>8312</v>
      </c>
      <c r="C294" s="2" t="s">
        <v>378</v>
      </c>
      <c r="D294" s="2" t="s">
        <v>378</v>
      </c>
      <c r="E294" s="2" t="s">
        <v>8</v>
      </c>
    </row>
    <row r="295" spans="1:5" x14ac:dyDescent="0.25">
      <c r="A295" s="2" t="s">
        <v>9</v>
      </c>
      <c r="B295" s="2" t="str">
        <f>"8313"</f>
        <v>8313</v>
      </c>
      <c r="C295" s="2" t="s">
        <v>379</v>
      </c>
      <c r="D295" s="2" t="s">
        <v>379</v>
      </c>
      <c r="E295" s="2" t="s">
        <v>8</v>
      </c>
    </row>
    <row r="296" spans="1:5" x14ac:dyDescent="0.25">
      <c r="A296" s="2" t="s">
        <v>9</v>
      </c>
      <c r="B296" s="2" t="str">
        <f>"8314"</f>
        <v>8314</v>
      </c>
      <c r="C296" s="2" t="s">
        <v>380</v>
      </c>
      <c r="D296" s="2" t="s">
        <v>381</v>
      </c>
      <c r="E296" s="2" t="s">
        <v>8</v>
      </c>
    </row>
    <row r="297" spans="1:5" x14ac:dyDescent="0.25">
      <c r="A297" s="2" t="s">
        <v>9</v>
      </c>
      <c r="B297" s="2" t="str">
        <f>"8315"</f>
        <v>8315</v>
      </c>
      <c r="C297" s="2" t="s">
        <v>382</v>
      </c>
      <c r="D297" s="2" t="s">
        <v>382</v>
      </c>
      <c r="E297" s="2" t="s">
        <v>8</v>
      </c>
    </row>
    <row r="298" spans="1:5" x14ac:dyDescent="0.25">
      <c r="A298" s="2" t="s">
        <v>9</v>
      </c>
      <c r="B298" s="2" t="str">
        <f>"8316"</f>
        <v>8316</v>
      </c>
      <c r="C298" s="2" t="s">
        <v>383</v>
      </c>
      <c r="D298" s="2" t="s">
        <v>384</v>
      </c>
      <c r="E298" s="2" t="s">
        <v>8</v>
      </c>
    </row>
    <row r="299" spans="1:5" x14ac:dyDescent="0.25">
      <c r="A299" s="2" t="s">
        <v>9</v>
      </c>
      <c r="B299" s="2" t="str">
        <f>"8317"</f>
        <v>8317</v>
      </c>
      <c r="C299" s="2" t="s">
        <v>385</v>
      </c>
      <c r="D299" s="2" t="s">
        <v>386</v>
      </c>
      <c r="E299" s="2" t="s">
        <v>8</v>
      </c>
    </row>
    <row r="300" spans="1:5" x14ac:dyDescent="0.25">
      <c r="A300" s="2" t="s">
        <v>9</v>
      </c>
      <c r="B300" s="2" t="str">
        <f>"8318"</f>
        <v>8318</v>
      </c>
      <c r="C300" s="2" t="s">
        <v>387</v>
      </c>
      <c r="D300" s="2" t="s">
        <v>388</v>
      </c>
      <c r="E300" s="2" t="s">
        <v>8</v>
      </c>
    </row>
    <row r="301" spans="1:5" x14ac:dyDescent="0.25">
      <c r="A301" s="2" t="s">
        <v>9</v>
      </c>
      <c r="B301" s="2" t="str">
        <f>"8321"</f>
        <v>8321</v>
      </c>
      <c r="C301" s="2" t="s">
        <v>389</v>
      </c>
      <c r="D301" s="2" t="s">
        <v>389</v>
      </c>
      <c r="E301" s="2" t="s">
        <v>8</v>
      </c>
    </row>
    <row r="302" spans="1:5" x14ac:dyDescent="0.25">
      <c r="A302" s="2" t="s">
        <v>9</v>
      </c>
      <c r="B302" s="2" t="str">
        <f>"8322"</f>
        <v>8322</v>
      </c>
      <c r="C302" s="2" t="s">
        <v>390</v>
      </c>
      <c r="D302" s="2" t="s">
        <v>390</v>
      </c>
      <c r="E302" s="2" t="s">
        <v>8</v>
      </c>
    </row>
    <row r="303" spans="1:5" x14ac:dyDescent="0.25">
      <c r="A303" s="2" t="s">
        <v>9</v>
      </c>
      <c r="B303" s="2" t="str">
        <f>"8399"</f>
        <v>8399</v>
      </c>
      <c r="C303" s="2" t="s">
        <v>391</v>
      </c>
      <c r="D303" s="2" t="s">
        <v>392</v>
      </c>
      <c r="E303" s="2" t="s">
        <v>8</v>
      </c>
    </row>
    <row r="304" spans="1:5" x14ac:dyDescent="0.25">
      <c r="A304" s="2" t="s">
        <v>9</v>
      </c>
      <c r="B304" s="2" t="str">
        <f>"8401"</f>
        <v>8401</v>
      </c>
      <c r="C304" s="2" t="s">
        <v>393</v>
      </c>
      <c r="D304" s="2" t="s">
        <v>394</v>
      </c>
      <c r="E304" s="2" t="s">
        <v>8</v>
      </c>
    </row>
    <row r="305" spans="1:5" x14ac:dyDescent="0.25">
      <c r="A305" s="2" t="s">
        <v>9</v>
      </c>
      <c r="B305" s="2" t="str">
        <f>"8402"</f>
        <v>8402</v>
      </c>
      <c r="C305" s="2" t="s">
        <v>395</v>
      </c>
      <c r="D305" s="2" t="s">
        <v>396</v>
      </c>
      <c r="E305" s="2" t="s">
        <v>8</v>
      </c>
    </row>
    <row r="306" spans="1:5" x14ac:dyDescent="0.25">
      <c r="A306" s="2" t="s">
        <v>9</v>
      </c>
      <c r="B306" s="2" t="str">
        <f>"8403"</f>
        <v>8403</v>
      </c>
      <c r="C306" s="2" t="s">
        <v>397</v>
      </c>
      <c r="D306" s="2" t="s">
        <v>398</v>
      </c>
      <c r="E306" s="2" t="s">
        <v>8</v>
      </c>
    </row>
    <row r="307" spans="1:5" hidden="1" x14ac:dyDescent="0.25">
      <c r="A307" s="2" t="s">
        <v>5</v>
      </c>
      <c r="B307" s="2" t="str">
        <f>"8501"</f>
        <v>8501</v>
      </c>
      <c r="C307" s="2" t="s">
        <v>399</v>
      </c>
      <c r="D307" s="2" t="s">
        <v>399</v>
      </c>
      <c r="E307" s="2" t="s">
        <v>8</v>
      </c>
    </row>
    <row r="308" spans="1:5" hidden="1" x14ac:dyDescent="0.25">
      <c r="A308" s="2" t="s">
        <v>5</v>
      </c>
      <c r="B308" s="2" t="str">
        <f>"8502"</f>
        <v>8502</v>
      </c>
      <c r="C308" s="2" t="s">
        <v>400</v>
      </c>
      <c r="D308" s="2" t="s">
        <v>401</v>
      </c>
      <c r="E308" s="2" t="s">
        <v>8</v>
      </c>
    </row>
    <row r="309" spans="1:5" hidden="1" x14ac:dyDescent="0.25">
      <c r="A309" s="2" t="s">
        <v>5</v>
      </c>
      <c r="B309" s="2" t="str">
        <f>"8503"</f>
        <v>8503</v>
      </c>
      <c r="C309" s="2" t="s">
        <v>402</v>
      </c>
      <c r="D309" s="2" t="s">
        <v>403</v>
      </c>
      <c r="E309" s="2" t="s">
        <v>8</v>
      </c>
    </row>
    <row r="310" spans="1:5" x14ac:dyDescent="0.25">
      <c r="A310" s="2" t="s">
        <v>9</v>
      </c>
      <c r="B310" s="2" t="str">
        <f>"8504"</f>
        <v>8504</v>
      </c>
      <c r="C310" s="2" t="s">
        <v>404</v>
      </c>
      <c r="D310" s="2" t="s">
        <v>404</v>
      </c>
      <c r="E310" s="2" t="s">
        <v>8</v>
      </c>
    </row>
    <row r="311" spans="1:5" x14ac:dyDescent="0.25">
      <c r="A311" s="2" t="s">
        <v>9</v>
      </c>
      <c r="B311" s="2" t="str">
        <f>"8505"</f>
        <v>8505</v>
      </c>
      <c r="C311" s="2" t="s">
        <v>405</v>
      </c>
      <c r="D311" s="2" t="s">
        <v>405</v>
      </c>
      <c r="E311" s="2" t="s">
        <v>8</v>
      </c>
    </row>
    <row r="312" spans="1:5" x14ac:dyDescent="0.25">
      <c r="A312" s="2" t="s">
        <v>9</v>
      </c>
      <c r="B312" s="2" t="str">
        <f>"8506"</f>
        <v>8506</v>
      </c>
      <c r="C312" s="2" t="s">
        <v>406</v>
      </c>
      <c r="D312" s="2" t="s">
        <v>407</v>
      </c>
      <c r="E312" s="2" t="s">
        <v>8</v>
      </c>
    </row>
    <row r="313" spans="1:5" x14ac:dyDescent="0.25">
      <c r="A313" s="2" t="s">
        <v>9</v>
      </c>
      <c r="B313" s="2" t="str">
        <f>"8507"</f>
        <v>8507</v>
      </c>
      <c r="C313" s="2" t="s">
        <v>408</v>
      </c>
      <c r="D313" s="2" t="s">
        <v>408</v>
      </c>
      <c r="E313" s="2" t="s">
        <v>8</v>
      </c>
    </row>
    <row r="314" spans="1:5" x14ac:dyDescent="0.25">
      <c r="A314" s="2" t="s">
        <v>9</v>
      </c>
      <c r="B314" s="2" t="str">
        <f>"8508"</f>
        <v>8508</v>
      </c>
      <c r="C314" s="2" t="s">
        <v>409</v>
      </c>
      <c r="D314" s="2" t="s">
        <v>410</v>
      </c>
      <c r="E314" s="2" t="s">
        <v>8</v>
      </c>
    </row>
    <row r="315" spans="1:5" x14ac:dyDescent="0.25">
      <c r="A315" s="2" t="s">
        <v>9</v>
      </c>
      <c r="B315" s="2" t="str">
        <f>"8511"</f>
        <v>8511</v>
      </c>
      <c r="C315" s="2" t="s">
        <v>411</v>
      </c>
      <c r="D315" s="2" t="s">
        <v>412</v>
      </c>
      <c r="E315" s="2" t="s">
        <v>8</v>
      </c>
    </row>
    <row r="316" spans="1:5" x14ac:dyDescent="0.25">
      <c r="A316" s="2" t="s">
        <v>9</v>
      </c>
      <c r="B316" s="2" t="str">
        <f>"8512"</f>
        <v>8512</v>
      </c>
      <c r="C316" s="2" t="s">
        <v>413</v>
      </c>
      <c r="D316" s="2" t="s">
        <v>413</v>
      </c>
      <c r="E316" s="2" t="s">
        <v>8</v>
      </c>
    </row>
    <row r="317" spans="1:5" hidden="1" x14ac:dyDescent="0.25">
      <c r="A317" s="2" t="s">
        <v>5</v>
      </c>
      <c r="B317" s="2" t="str">
        <f>"8513"</f>
        <v>8513</v>
      </c>
      <c r="C317" s="2" t="s">
        <v>270</v>
      </c>
      <c r="D317" s="2" t="s">
        <v>270</v>
      </c>
      <c r="E317" s="2" t="s">
        <v>8</v>
      </c>
    </row>
    <row r="318" spans="1:5" x14ac:dyDescent="0.25">
      <c r="A318" s="2" t="s">
        <v>9</v>
      </c>
      <c r="B318" s="2" t="str">
        <f>"8514"</f>
        <v>8514</v>
      </c>
      <c r="C318" s="2" t="s">
        <v>414</v>
      </c>
      <c r="D318" s="2" t="s">
        <v>414</v>
      </c>
      <c r="E318" s="2" t="s">
        <v>8</v>
      </c>
    </row>
    <row r="319" spans="1:5" x14ac:dyDescent="0.25">
      <c r="A319" s="2" t="s">
        <v>9</v>
      </c>
      <c r="B319" s="2" t="str">
        <f>"8515"</f>
        <v>8515</v>
      </c>
      <c r="C319" s="2" t="s">
        <v>415</v>
      </c>
      <c r="D319" s="2" t="s">
        <v>415</v>
      </c>
      <c r="E319" s="2" t="s">
        <v>8</v>
      </c>
    </row>
    <row r="320" spans="1:5" x14ac:dyDescent="0.25">
      <c r="A320" s="2" t="s">
        <v>9</v>
      </c>
      <c r="B320" s="2" t="str">
        <f>"8516"</f>
        <v>8516</v>
      </c>
      <c r="C320" s="2" t="s">
        <v>416</v>
      </c>
      <c r="D320" s="2" t="s">
        <v>416</v>
      </c>
      <c r="E320" s="2" t="s">
        <v>8</v>
      </c>
    </row>
    <row r="321" spans="1:5" x14ac:dyDescent="0.25">
      <c r="A321" s="2" t="s">
        <v>9</v>
      </c>
      <c r="B321" s="2" t="str">
        <f>"8517"</f>
        <v>8517</v>
      </c>
      <c r="C321" s="2" t="s">
        <v>417</v>
      </c>
      <c r="D321" s="2" t="s">
        <v>417</v>
      </c>
      <c r="E321" s="2" t="s">
        <v>8</v>
      </c>
    </row>
    <row r="322" spans="1:5" x14ac:dyDescent="0.25">
      <c r="A322" s="2" t="s">
        <v>9</v>
      </c>
      <c r="B322" s="2" t="str">
        <f>"8518"</f>
        <v>8518</v>
      </c>
      <c r="C322" s="2" t="s">
        <v>418</v>
      </c>
      <c r="D322" s="2" t="s">
        <v>418</v>
      </c>
      <c r="E322" s="2" t="s">
        <v>8</v>
      </c>
    </row>
    <row r="323" spans="1:5" x14ac:dyDescent="0.25">
      <c r="A323" s="2" t="s">
        <v>9</v>
      </c>
      <c r="B323" s="2" t="str">
        <f>"8521"</f>
        <v>8521</v>
      </c>
      <c r="C323" s="2" t="s">
        <v>316</v>
      </c>
      <c r="D323" s="2" t="s">
        <v>316</v>
      </c>
      <c r="E323" s="2" t="s">
        <v>8</v>
      </c>
    </row>
    <row r="324" spans="1:5" x14ac:dyDescent="0.25">
      <c r="A324" s="2" t="s">
        <v>9</v>
      </c>
      <c r="B324" s="2" t="str">
        <f>"8522"</f>
        <v>8522</v>
      </c>
      <c r="C324" s="2" t="s">
        <v>419</v>
      </c>
      <c r="D324" s="2" t="s">
        <v>419</v>
      </c>
      <c r="E324" s="2" t="s">
        <v>8</v>
      </c>
    </row>
    <row r="325" spans="1:5" x14ac:dyDescent="0.25">
      <c r="A325" s="2" t="s">
        <v>9</v>
      </c>
      <c r="B325" s="2" t="str">
        <f>"8599"</f>
        <v>8599</v>
      </c>
      <c r="C325" s="2" t="s">
        <v>420</v>
      </c>
      <c r="D325" s="2" t="s">
        <v>421</v>
      </c>
      <c r="E325" s="2" t="s">
        <v>8</v>
      </c>
    </row>
    <row r="326" spans="1:5" hidden="1" x14ac:dyDescent="0.25">
      <c r="A326" s="2" t="s">
        <v>5</v>
      </c>
      <c r="B326" s="2" t="str">
        <f>"8601"</f>
        <v>8601</v>
      </c>
      <c r="C326" s="2" t="s">
        <v>422</v>
      </c>
      <c r="D326" s="2" t="s">
        <v>423</v>
      </c>
      <c r="E326" s="2" t="s">
        <v>8</v>
      </c>
    </row>
    <row r="327" spans="1:5" hidden="1" x14ac:dyDescent="0.25">
      <c r="A327" s="2" t="s">
        <v>5</v>
      </c>
      <c r="B327" s="2" t="str">
        <f>"8602"</f>
        <v>8602</v>
      </c>
      <c r="C327" s="2" t="s">
        <v>424</v>
      </c>
      <c r="D327" s="2" t="s">
        <v>425</v>
      </c>
      <c r="E327" s="2" t="s">
        <v>8</v>
      </c>
    </row>
    <row r="328" spans="1:5" x14ac:dyDescent="0.25">
      <c r="A328" s="2" t="s">
        <v>9</v>
      </c>
      <c r="B328" s="2" t="str">
        <f>"8603"</f>
        <v>8603</v>
      </c>
      <c r="C328" s="2" t="s">
        <v>426</v>
      </c>
      <c r="D328" s="2" t="s">
        <v>426</v>
      </c>
      <c r="E328" s="2" t="s">
        <v>8</v>
      </c>
    </row>
    <row r="329" spans="1:5" hidden="1" x14ac:dyDescent="0.25">
      <c r="A329" s="2" t="s">
        <v>5</v>
      </c>
      <c r="B329" s="2" t="str">
        <f>"8604"</f>
        <v>8604</v>
      </c>
      <c r="C329" s="2" t="s">
        <v>285</v>
      </c>
      <c r="D329" s="2" t="s">
        <v>285</v>
      </c>
      <c r="E329" s="2" t="s">
        <v>8</v>
      </c>
    </row>
    <row r="330" spans="1:5" hidden="1" x14ac:dyDescent="0.25">
      <c r="A330" s="2" t="s">
        <v>5</v>
      </c>
      <c r="B330" s="2" t="str">
        <f>"8605"</f>
        <v>8605</v>
      </c>
      <c r="C330" s="2" t="s">
        <v>427</v>
      </c>
      <c r="D330" s="2" t="s">
        <v>427</v>
      </c>
      <c r="E330" s="2" t="s">
        <v>8</v>
      </c>
    </row>
    <row r="331" spans="1:5" x14ac:dyDescent="0.25">
      <c r="A331" s="2" t="s">
        <v>9</v>
      </c>
      <c r="B331" s="2" t="str">
        <f>"8606"</f>
        <v>8606</v>
      </c>
      <c r="C331" s="2" t="s">
        <v>428</v>
      </c>
      <c r="D331" s="2" t="s">
        <v>428</v>
      </c>
      <c r="E331" s="2" t="s">
        <v>8</v>
      </c>
    </row>
    <row r="332" spans="1:5" x14ac:dyDescent="0.25">
      <c r="A332" s="2" t="s">
        <v>9</v>
      </c>
      <c r="B332" s="2" t="str">
        <f>"8607"</f>
        <v>8607</v>
      </c>
      <c r="C332" s="2" t="s">
        <v>429</v>
      </c>
      <c r="D332" s="2" t="s">
        <v>430</v>
      </c>
      <c r="E332" s="2" t="s">
        <v>8</v>
      </c>
    </row>
    <row r="333" spans="1:5" x14ac:dyDescent="0.25">
      <c r="A333" s="2" t="s">
        <v>9</v>
      </c>
      <c r="B333" s="2" t="str">
        <f>"8611"</f>
        <v>8611</v>
      </c>
      <c r="C333" s="2" t="s">
        <v>431</v>
      </c>
      <c r="D333" s="2" t="s">
        <v>432</v>
      </c>
      <c r="E333" s="2" t="s">
        <v>8</v>
      </c>
    </row>
    <row r="334" spans="1:5" x14ac:dyDescent="0.25">
      <c r="A334" s="2" t="s">
        <v>9</v>
      </c>
      <c r="B334" s="2" t="str">
        <f>"8612"</f>
        <v>8612</v>
      </c>
      <c r="C334" s="2" t="s">
        <v>433</v>
      </c>
      <c r="D334" s="2" t="s">
        <v>434</v>
      </c>
      <c r="E334" s="2" t="s">
        <v>8</v>
      </c>
    </row>
    <row r="335" spans="1:5" x14ac:dyDescent="0.25">
      <c r="A335" s="2" t="s">
        <v>9</v>
      </c>
      <c r="B335" s="2" t="str">
        <f>"8619"</f>
        <v>8619</v>
      </c>
      <c r="C335" s="2" t="s">
        <v>435</v>
      </c>
      <c r="D335" s="2" t="s">
        <v>436</v>
      </c>
      <c r="E335" s="2" t="s">
        <v>8</v>
      </c>
    </row>
    <row r="336" spans="1:5" x14ac:dyDescent="0.25">
      <c r="A336" s="2" t="s">
        <v>9</v>
      </c>
      <c r="B336" s="2" t="str">
        <f>"8621"</f>
        <v>8621</v>
      </c>
      <c r="C336" s="2" t="s">
        <v>437</v>
      </c>
      <c r="D336" s="2" t="s">
        <v>438</v>
      </c>
      <c r="E336" s="2" t="s">
        <v>8</v>
      </c>
    </row>
    <row r="337" spans="1:5" x14ac:dyDescent="0.25">
      <c r="A337" s="2" t="s">
        <v>9</v>
      </c>
      <c r="B337" s="2" t="str">
        <f>"8622"</f>
        <v>8622</v>
      </c>
      <c r="C337" s="2" t="s">
        <v>439</v>
      </c>
      <c r="D337" s="2" t="s">
        <v>440</v>
      </c>
      <c r="E337" s="2" t="s">
        <v>8</v>
      </c>
    </row>
    <row r="338" spans="1:5" x14ac:dyDescent="0.25">
      <c r="A338" s="2" t="s">
        <v>9</v>
      </c>
      <c r="B338" s="2" t="str">
        <f>"8629"</f>
        <v>8629</v>
      </c>
      <c r="C338" s="2" t="s">
        <v>441</v>
      </c>
      <c r="D338" s="2" t="s">
        <v>442</v>
      </c>
      <c r="E338" s="2" t="s">
        <v>8</v>
      </c>
    </row>
    <row r="339" spans="1:5" x14ac:dyDescent="0.25">
      <c r="A339" s="2" t="s">
        <v>9</v>
      </c>
      <c r="B339" s="2" t="str">
        <f>"8699"</f>
        <v>8699</v>
      </c>
      <c r="C339" s="2" t="s">
        <v>443</v>
      </c>
      <c r="D339" s="2" t="s">
        <v>444</v>
      </c>
      <c r="E339" s="2" t="s">
        <v>8</v>
      </c>
    </row>
    <row r="340" spans="1:5" hidden="1" x14ac:dyDescent="0.25">
      <c r="A340" s="2" t="s">
        <v>5</v>
      </c>
      <c r="B340" s="2" t="str">
        <f>"8701"</f>
        <v>8701</v>
      </c>
      <c r="C340" s="2" t="s">
        <v>445</v>
      </c>
      <c r="D340" s="2" t="s">
        <v>445</v>
      </c>
      <c r="E340" s="2" t="s">
        <v>8</v>
      </c>
    </row>
    <row r="341" spans="1:5" hidden="1" x14ac:dyDescent="0.25">
      <c r="A341" s="2" t="s">
        <v>5</v>
      </c>
      <c r="B341" s="2" t="str">
        <f>"8702"</f>
        <v>8702</v>
      </c>
      <c r="C341" s="2" t="s">
        <v>446</v>
      </c>
      <c r="D341" s="2" t="s">
        <v>398</v>
      </c>
      <c r="E341" s="2" t="s">
        <v>8</v>
      </c>
    </row>
    <row r="342" spans="1:5" x14ac:dyDescent="0.25">
      <c r="A342" s="2" t="s">
        <v>9</v>
      </c>
      <c r="B342" s="2" t="str">
        <f>"8703"</f>
        <v>8703</v>
      </c>
      <c r="C342" s="2" t="s">
        <v>447</v>
      </c>
      <c r="D342" s="2" t="s">
        <v>448</v>
      </c>
      <c r="E342" s="2" t="s">
        <v>8</v>
      </c>
    </row>
    <row r="343" spans="1:5" x14ac:dyDescent="0.25">
      <c r="A343" s="2" t="s">
        <v>9</v>
      </c>
      <c r="B343" s="2" t="str">
        <f>"8704"</f>
        <v>8704</v>
      </c>
      <c r="C343" s="2" t="s">
        <v>449</v>
      </c>
      <c r="D343" s="2" t="s">
        <v>449</v>
      </c>
      <c r="E343" s="2" t="s">
        <v>8</v>
      </c>
    </row>
    <row r="344" spans="1:5" x14ac:dyDescent="0.25">
      <c r="A344" s="2" t="s">
        <v>9</v>
      </c>
      <c r="B344" s="2" t="str">
        <f>"8705"</f>
        <v>8705</v>
      </c>
      <c r="C344" s="2" t="s">
        <v>450</v>
      </c>
      <c r="D344" s="2" t="s">
        <v>450</v>
      </c>
      <c r="E344" s="2" t="s">
        <v>8</v>
      </c>
    </row>
    <row r="345" spans="1:5" x14ac:dyDescent="0.25">
      <c r="A345" s="2" t="s">
        <v>9</v>
      </c>
      <c r="B345" s="2" t="str">
        <f>"8706"</f>
        <v>8706</v>
      </c>
      <c r="C345" s="2" t="s">
        <v>451</v>
      </c>
      <c r="D345" s="2" t="s">
        <v>451</v>
      </c>
      <c r="E345" s="2" t="s">
        <v>8</v>
      </c>
    </row>
    <row r="346" spans="1:5" x14ac:dyDescent="0.25">
      <c r="A346" s="2" t="s">
        <v>9</v>
      </c>
      <c r="B346" s="2" t="str">
        <f>"8707"</f>
        <v>8707</v>
      </c>
      <c r="C346" s="2" t="s">
        <v>452</v>
      </c>
      <c r="D346" s="2" t="s">
        <v>452</v>
      </c>
      <c r="E346" s="2" t="s">
        <v>8</v>
      </c>
    </row>
    <row r="347" spans="1:5" x14ac:dyDescent="0.25">
      <c r="A347" s="2" t="s">
        <v>9</v>
      </c>
      <c r="B347" s="2" t="str">
        <f>"8708"</f>
        <v>8708</v>
      </c>
      <c r="C347" s="2" t="s">
        <v>453</v>
      </c>
      <c r="D347" s="2" t="s">
        <v>454</v>
      </c>
      <c r="E347" s="2" t="s">
        <v>8</v>
      </c>
    </row>
    <row r="348" spans="1:5" x14ac:dyDescent="0.25">
      <c r="A348" s="2" t="s">
        <v>9</v>
      </c>
      <c r="B348" s="2" t="str">
        <f>"8711"</f>
        <v>8711</v>
      </c>
      <c r="C348" s="2" t="s">
        <v>455</v>
      </c>
      <c r="D348" s="2" t="s">
        <v>456</v>
      </c>
      <c r="E348" s="2" t="s">
        <v>8</v>
      </c>
    </row>
    <row r="349" spans="1:5" x14ac:dyDescent="0.25">
      <c r="A349" s="2" t="s">
        <v>9</v>
      </c>
      <c r="B349" s="2" t="str">
        <f>"8712"</f>
        <v>8712</v>
      </c>
      <c r="C349" s="2" t="s">
        <v>457</v>
      </c>
      <c r="D349" s="2" t="s">
        <v>458</v>
      </c>
      <c r="E349" s="2" t="s">
        <v>8</v>
      </c>
    </row>
    <row r="350" spans="1:5" x14ac:dyDescent="0.25">
      <c r="A350" s="2" t="s">
        <v>9</v>
      </c>
      <c r="B350" s="2" t="str">
        <f>"8713"</f>
        <v>8713</v>
      </c>
      <c r="C350" s="2" t="s">
        <v>309</v>
      </c>
      <c r="D350" s="2" t="s">
        <v>309</v>
      </c>
      <c r="E350" s="2" t="s">
        <v>8</v>
      </c>
    </row>
    <row r="351" spans="1:5" x14ac:dyDescent="0.25">
      <c r="A351" s="2" t="s">
        <v>9</v>
      </c>
      <c r="B351" s="2" t="str">
        <f>"8714"</f>
        <v>8714</v>
      </c>
      <c r="C351" s="2" t="s">
        <v>310</v>
      </c>
      <c r="D351" s="2" t="s">
        <v>311</v>
      </c>
      <c r="E351" s="2" t="s">
        <v>8</v>
      </c>
    </row>
    <row r="352" spans="1:5" x14ac:dyDescent="0.25">
      <c r="A352" s="2" t="s">
        <v>9</v>
      </c>
      <c r="B352" s="2" t="str">
        <f>"8715"</f>
        <v>8715</v>
      </c>
      <c r="C352" s="2" t="s">
        <v>459</v>
      </c>
      <c r="D352" s="2" t="s">
        <v>460</v>
      </c>
      <c r="E352" s="2" t="s">
        <v>8</v>
      </c>
    </row>
    <row r="353" spans="1:5" x14ac:dyDescent="0.25">
      <c r="A353" s="2" t="s">
        <v>9</v>
      </c>
      <c r="B353" s="2" t="str">
        <f>"8716"</f>
        <v>8716</v>
      </c>
      <c r="C353" s="2" t="s">
        <v>461</v>
      </c>
      <c r="D353" s="2" t="s">
        <v>462</v>
      </c>
      <c r="E353" s="2" t="s">
        <v>8</v>
      </c>
    </row>
    <row r="354" spans="1:5" x14ac:dyDescent="0.25">
      <c r="A354" s="2" t="s">
        <v>9</v>
      </c>
      <c r="B354" s="2" t="str">
        <f>"8717"</f>
        <v>8717</v>
      </c>
      <c r="C354" s="2" t="s">
        <v>463</v>
      </c>
      <c r="D354" s="2" t="s">
        <v>463</v>
      </c>
      <c r="E354" s="2" t="s">
        <v>8</v>
      </c>
    </row>
    <row r="355" spans="1:5" x14ac:dyDescent="0.25">
      <c r="A355" s="2" t="s">
        <v>9</v>
      </c>
      <c r="B355" s="2" t="str">
        <f>"8718"</f>
        <v>8718</v>
      </c>
      <c r="C355" s="2" t="s">
        <v>318</v>
      </c>
      <c r="D355" s="2" t="s">
        <v>319</v>
      </c>
      <c r="E355" s="2" t="s">
        <v>8</v>
      </c>
    </row>
    <row r="356" spans="1:5" x14ac:dyDescent="0.25">
      <c r="A356" s="2" t="s">
        <v>9</v>
      </c>
      <c r="B356" s="2" t="str">
        <f>"8721"</f>
        <v>8721</v>
      </c>
      <c r="C356" s="2" t="s">
        <v>317</v>
      </c>
      <c r="D356" s="2" t="s">
        <v>317</v>
      </c>
      <c r="E356" s="2" t="s">
        <v>8</v>
      </c>
    </row>
    <row r="357" spans="1:5" x14ac:dyDescent="0.25">
      <c r="A357" s="2" t="s">
        <v>9</v>
      </c>
      <c r="B357" s="2" t="str">
        <f>"8722"</f>
        <v>8722</v>
      </c>
      <c r="C357" s="2" t="s">
        <v>464</v>
      </c>
      <c r="D357" s="2" t="s">
        <v>464</v>
      </c>
      <c r="E357" s="2" t="s">
        <v>8</v>
      </c>
    </row>
    <row r="358" spans="1:5" x14ac:dyDescent="0.25">
      <c r="A358" s="2" t="s">
        <v>9</v>
      </c>
      <c r="B358" s="2" t="str">
        <f>"8799"</f>
        <v>8799</v>
      </c>
      <c r="C358" s="2" t="s">
        <v>465</v>
      </c>
      <c r="D358" s="2" t="s">
        <v>466</v>
      </c>
      <c r="E358" s="2" t="s">
        <v>8</v>
      </c>
    </row>
    <row r="359" spans="1:5" x14ac:dyDescent="0.25">
      <c r="A359" s="2" t="s">
        <v>9</v>
      </c>
      <c r="B359" s="2" t="str">
        <f>"8801"</f>
        <v>8801</v>
      </c>
      <c r="C359" s="2" t="s">
        <v>288</v>
      </c>
      <c r="D359" s="2" t="s">
        <v>288</v>
      </c>
      <c r="E359" s="2" t="s">
        <v>8</v>
      </c>
    </row>
    <row r="360" spans="1:5" x14ac:dyDescent="0.25">
      <c r="A360" s="2" t="s">
        <v>9</v>
      </c>
      <c r="B360" s="2" t="str">
        <f>"8802"</f>
        <v>8802</v>
      </c>
      <c r="C360" s="2" t="s">
        <v>467</v>
      </c>
      <c r="D360" s="2" t="s">
        <v>467</v>
      </c>
      <c r="E360" s="2" t="s">
        <v>8</v>
      </c>
    </row>
    <row r="361" spans="1:5" x14ac:dyDescent="0.25">
      <c r="A361" s="2" t="s">
        <v>9</v>
      </c>
      <c r="B361" s="2" t="str">
        <f>"8803"</f>
        <v>8803</v>
      </c>
      <c r="C361" s="2" t="s">
        <v>468</v>
      </c>
      <c r="D361" s="2" t="s">
        <v>469</v>
      </c>
      <c r="E361" s="2" t="s">
        <v>8</v>
      </c>
    </row>
    <row r="362" spans="1:5" x14ac:dyDescent="0.25">
      <c r="A362" s="2" t="s">
        <v>9</v>
      </c>
      <c r="B362" s="2" t="str">
        <f>"8804"</f>
        <v>8804</v>
      </c>
      <c r="C362" s="2" t="s">
        <v>302</v>
      </c>
      <c r="D362" s="2" t="s">
        <v>470</v>
      </c>
      <c r="E362" s="2" t="s">
        <v>8</v>
      </c>
    </row>
    <row r="363" spans="1:5" x14ac:dyDescent="0.25">
      <c r="A363" s="2" t="s">
        <v>9</v>
      </c>
      <c r="B363" s="2" t="str">
        <f>"8805"</f>
        <v>8805</v>
      </c>
      <c r="C363" s="2" t="s">
        <v>471</v>
      </c>
      <c r="D363" s="2" t="s">
        <v>471</v>
      </c>
      <c r="E363" s="2" t="s">
        <v>8</v>
      </c>
    </row>
    <row r="364" spans="1:5" x14ac:dyDescent="0.25">
      <c r="A364" s="2" t="s">
        <v>9</v>
      </c>
      <c r="B364" s="2" t="str">
        <f>"8806"</f>
        <v>8806</v>
      </c>
      <c r="C364" s="2" t="s">
        <v>472</v>
      </c>
      <c r="D364" s="2" t="s">
        <v>472</v>
      </c>
      <c r="E364" s="2" t="s">
        <v>8</v>
      </c>
    </row>
    <row r="365" spans="1:5" x14ac:dyDescent="0.25">
      <c r="A365" s="2" t="s">
        <v>9</v>
      </c>
      <c r="B365" s="2" t="str">
        <f>"8807"</f>
        <v>8807</v>
      </c>
      <c r="C365" s="2" t="s">
        <v>473</v>
      </c>
      <c r="D365" s="2" t="s">
        <v>473</v>
      </c>
      <c r="E365" s="2" t="s">
        <v>8</v>
      </c>
    </row>
    <row r="366" spans="1:5" x14ac:dyDescent="0.25">
      <c r="A366" s="2" t="s">
        <v>9</v>
      </c>
      <c r="B366" s="2" t="str">
        <f>"8808"</f>
        <v>8808</v>
      </c>
      <c r="C366" s="2" t="s">
        <v>474</v>
      </c>
      <c r="D366" s="2" t="s">
        <v>474</v>
      </c>
      <c r="E366" s="2" t="s">
        <v>8</v>
      </c>
    </row>
    <row r="367" spans="1:5" x14ac:dyDescent="0.25">
      <c r="A367" s="2" t="s">
        <v>9</v>
      </c>
      <c r="B367" s="2" t="str">
        <f>"8811"</f>
        <v>8811</v>
      </c>
      <c r="C367" s="2" t="s">
        <v>475</v>
      </c>
      <c r="D367" s="2" t="s">
        <v>475</v>
      </c>
      <c r="E367" s="2" t="s">
        <v>8</v>
      </c>
    </row>
    <row r="368" spans="1:5" x14ac:dyDescent="0.25">
      <c r="A368" s="2" t="s">
        <v>9</v>
      </c>
      <c r="B368" s="2" t="str">
        <f>"8812"</f>
        <v>8812</v>
      </c>
      <c r="C368" s="2" t="s">
        <v>476</v>
      </c>
      <c r="D368" s="2" t="s">
        <v>476</v>
      </c>
      <c r="E368" s="2" t="s">
        <v>8</v>
      </c>
    </row>
    <row r="369" spans="1:5" x14ac:dyDescent="0.25">
      <c r="A369" s="2" t="s">
        <v>9</v>
      </c>
      <c r="B369" s="2" t="str">
        <f>"8813"</f>
        <v>8813</v>
      </c>
      <c r="C369" s="2" t="s">
        <v>477</v>
      </c>
      <c r="D369" s="2" t="s">
        <v>477</v>
      </c>
      <c r="E369" s="2" t="s">
        <v>8</v>
      </c>
    </row>
    <row r="370" spans="1:5" x14ac:dyDescent="0.25">
      <c r="A370" s="2" t="s">
        <v>9</v>
      </c>
      <c r="B370" s="2" t="str">
        <f>"8814"</f>
        <v>8814</v>
      </c>
      <c r="C370" s="2" t="s">
        <v>478</v>
      </c>
      <c r="D370" s="2" t="s">
        <v>478</v>
      </c>
      <c r="E370" s="2" t="s">
        <v>8</v>
      </c>
    </row>
    <row r="371" spans="1:5" x14ac:dyDescent="0.25">
      <c r="A371" s="2" t="s">
        <v>9</v>
      </c>
      <c r="B371" s="2" t="str">
        <f>"8815"</f>
        <v>8815</v>
      </c>
      <c r="C371" s="2" t="s">
        <v>479</v>
      </c>
      <c r="D371" s="2" t="s">
        <v>479</v>
      </c>
      <c r="E371" s="2" t="s">
        <v>8</v>
      </c>
    </row>
    <row r="372" spans="1:5" x14ac:dyDescent="0.25">
      <c r="A372" s="2" t="s">
        <v>9</v>
      </c>
      <c r="B372" s="2" t="str">
        <f>"8899"</f>
        <v>8899</v>
      </c>
      <c r="C372" s="2" t="s">
        <v>480</v>
      </c>
      <c r="D372" s="2" t="s">
        <v>481</v>
      </c>
      <c r="E372" s="2" t="s">
        <v>8</v>
      </c>
    </row>
    <row r="373" spans="1:5" x14ac:dyDescent="0.25">
      <c r="A373" s="2" t="s">
        <v>9</v>
      </c>
      <c r="B373" s="2" t="str">
        <f>"8901"</f>
        <v>8901</v>
      </c>
      <c r="C373" s="2" t="s">
        <v>482</v>
      </c>
      <c r="D373" s="2" t="s">
        <v>423</v>
      </c>
      <c r="E373" s="2" t="s">
        <v>8</v>
      </c>
    </row>
    <row r="374" spans="1:5" x14ac:dyDescent="0.25">
      <c r="A374" s="2" t="s">
        <v>9</v>
      </c>
      <c r="B374" s="2" t="str">
        <f>"8902"</f>
        <v>8902</v>
      </c>
      <c r="C374" s="2" t="s">
        <v>483</v>
      </c>
      <c r="D374" s="2" t="s">
        <v>483</v>
      </c>
      <c r="E374" s="2" t="s">
        <v>8</v>
      </c>
    </row>
    <row r="375" spans="1:5" x14ac:dyDescent="0.25">
      <c r="A375" s="2" t="s">
        <v>9</v>
      </c>
      <c r="B375" s="2" t="str">
        <f>"8903"</f>
        <v>8903</v>
      </c>
      <c r="C375" s="2" t="s">
        <v>484</v>
      </c>
      <c r="D375" s="2" t="s">
        <v>485</v>
      </c>
      <c r="E375" s="2" t="s">
        <v>8</v>
      </c>
    </row>
    <row r="376" spans="1:5" x14ac:dyDescent="0.25">
      <c r="A376" s="2" t="s">
        <v>9</v>
      </c>
      <c r="B376" s="2" t="str">
        <f>"8904"</f>
        <v>8904</v>
      </c>
      <c r="C376" s="2" t="s">
        <v>486</v>
      </c>
      <c r="D376" s="2" t="s">
        <v>486</v>
      </c>
      <c r="E376" s="2" t="s">
        <v>8</v>
      </c>
    </row>
    <row r="377" spans="1:5" x14ac:dyDescent="0.25">
      <c r="A377" s="2" t="s">
        <v>9</v>
      </c>
      <c r="B377" s="2" t="str">
        <f>"8905"</f>
        <v>8905</v>
      </c>
      <c r="C377" s="2" t="s">
        <v>487</v>
      </c>
      <c r="D377" s="2" t="s">
        <v>487</v>
      </c>
      <c r="E377" s="2" t="s">
        <v>8</v>
      </c>
    </row>
    <row r="378" spans="1:5" x14ac:dyDescent="0.25">
      <c r="A378" s="2" t="s">
        <v>9</v>
      </c>
      <c r="B378" s="2" t="str">
        <f>"8906"</f>
        <v>8906</v>
      </c>
      <c r="C378" s="2" t="s">
        <v>488</v>
      </c>
      <c r="D378" s="2" t="s">
        <v>488</v>
      </c>
      <c r="E378" s="2" t="s">
        <v>8</v>
      </c>
    </row>
    <row r="379" spans="1:5" x14ac:dyDescent="0.25">
      <c r="A379" s="2" t="s">
        <v>9</v>
      </c>
      <c r="B379" s="2" t="str">
        <f>"8907"</f>
        <v>8907</v>
      </c>
      <c r="C379" s="2" t="s">
        <v>489</v>
      </c>
      <c r="D379" s="2" t="s">
        <v>489</v>
      </c>
      <c r="E379" s="2" t="s">
        <v>8</v>
      </c>
    </row>
    <row r="380" spans="1:5" x14ac:dyDescent="0.25">
      <c r="A380" s="2" t="s">
        <v>9</v>
      </c>
      <c r="B380" s="2" t="str">
        <f>"8908"</f>
        <v>8908</v>
      </c>
      <c r="C380" s="2" t="s">
        <v>490</v>
      </c>
      <c r="D380" s="2" t="s">
        <v>490</v>
      </c>
      <c r="E380" s="2" t="s">
        <v>8</v>
      </c>
    </row>
    <row r="381" spans="1:5" x14ac:dyDescent="0.25">
      <c r="A381" s="2" t="s">
        <v>9</v>
      </c>
      <c r="B381" s="2" t="str">
        <f>"8911"</f>
        <v>8911</v>
      </c>
      <c r="C381" s="2" t="s">
        <v>491</v>
      </c>
      <c r="D381" s="2" t="s">
        <v>491</v>
      </c>
      <c r="E381" s="2" t="s">
        <v>8</v>
      </c>
    </row>
    <row r="382" spans="1:5" hidden="1" x14ac:dyDescent="0.25">
      <c r="A382" s="2" t="s">
        <v>5</v>
      </c>
      <c r="B382" s="2" t="str">
        <f>"8912"</f>
        <v>8912</v>
      </c>
      <c r="C382" s="2" t="s">
        <v>266</v>
      </c>
      <c r="D382" s="2" t="s">
        <v>266</v>
      </c>
      <c r="E382" s="2" t="s">
        <v>8</v>
      </c>
    </row>
    <row r="383" spans="1:5" x14ac:dyDescent="0.25">
      <c r="A383" s="2" t="s">
        <v>9</v>
      </c>
      <c r="B383" s="2" t="str">
        <f>"8913"</f>
        <v>8913</v>
      </c>
      <c r="C383" s="2" t="s">
        <v>492</v>
      </c>
      <c r="D383" s="2" t="s">
        <v>493</v>
      </c>
      <c r="E383" s="2" t="s">
        <v>8</v>
      </c>
    </row>
    <row r="384" spans="1:5" x14ac:dyDescent="0.25">
      <c r="A384" s="2" t="s">
        <v>9</v>
      </c>
      <c r="B384" s="2" t="str">
        <f>"8914"</f>
        <v>8914</v>
      </c>
      <c r="C384" s="2" t="s">
        <v>494</v>
      </c>
      <c r="D384" s="2" t="s">
        <v>494</v>
      </c>
      <c r="E384" s="2" t="s">
        <v>8</v>
      </c>
    </row>
    <row r="385" spans="1:5" x14ac:dyDescent="0.25">
      <c r="A385" s="2" t="s">
        <v>9</v>
      </c>
      <c r="B385" s="2" t="str">
        <f>"8915"</f>
        <v>8915</v>
      </c>
      <c r="C385" s="2" t="s">
        <v>495</v>
      </c>
      <c r="D385" s="2" t="s">
        <v>496</v>
      </c>
      <c r="E385" s="2" t="s">
        <v>8</v>
      </c>
    </row>
    <row r="386" spans="1:5" x14ac:dyDescent="0.25">
      <c r="A386" s="2" t="s">
        <v>9</v>
      </c>
      <c r="B386" s="2" t="str">
        <f>"8916"</f>
        <v>8916</v>
      </c>
      <c r="C386" s="2" t="s">
        <v>497</v>
      </c>
      <c r="D386" s="2" t="s">
        <v>497</v>
      </c>
      <c r="E386" s="2" t="s">
        <v>8</v>
      </c>
    </row>
    <row r="387" spans="1:5" x14ac:dyDescent="0.25">
      <c r="A387" s="2" t="s">
        <v>9</v>
      </c>
      <c r="B387" s="2" t="str">
        <f>"8917"</f>
        <v>8917</v>
      </c>
      <c r="C387" s="2" t="s">
        <v>498</v>
      </c>
      <c r="D387" s="2" t="s">
        <v>498</v>
      </c>
      <c r="E387" s="2" t="s">
        <v>8</v>
      </c>
    </row>
    <row r="388" spans="1:5" x14ac:dyDescent="0.25">
      <c r="A388" s="2" t="s">
        <v>9</v>
      </c>
      <c r="B388" s="2" t="str">
        <f>"8918"</f>
        <v>8918</v>
      </c>
      <c r="C388" s="2" t="s">
        <v>499</v>
      </c>
      <c r="D388" s="2" t="s">
        <v>499</v>
      </c>
      <c r="E388" s="2" t="s">
        <v>8</v>
      </c>
    </row>
    <row r="389" spans="1:5" x14ac:dyDescent="0.25">
      <c r="A389" s="2" t="s">
        <v>9</v>
      </c>
      <c r="B389" s="2" t="str">
        <f>"8921"</f>
        <v>8921</v>
      </c>
      <c r="C389" s="2" t="s">
        <v>500</v>
      </c>
      <c r="D389" s="2" t="s">
        <v>500</v>
      </c>
      <c r="E389" s="2" t="s">
        <v>8</v>
      </c>
    </row>
    <row r="390" spans="1:5" x14ac:dyDescent="0.25">
      <c r="A390" s="2" t="s">
        <v>9</v>
      </c>
      <c r="B390" s="2" t="str">
        <f>"8922"</f>
        <v>8922</v>
      </c>
      <c r="C390" s="2" t="s">
        <v>501</v>
      </c>
      <c r="D390" s="2" t="s">
        <v>501</v>
      </c>
      <c r="E390" s="2" t="s">
        <v>8</v>
      </c>
    </row>
    <row r="391" spans="1:5" hidden="1" x14ac:dyDescent="0.25">
      <c r="A391" s="2" t="s">
        <v>5</v>
      </c>
      <c r="B391" s="2" t="str">
        <f>"8923"</f>
        <v>8923</v>
      </c>
      <c r="C391" s="2" t="s">
        <v>479</v>
      </c>
      <c r="D391" s="2" t="s">
        <v>479</v>
      </c>
      <c r="E391" s="2" t="s">
        <v>8</v>
      </c>
    </row>
    <row r="392" spans="1:5" x14ac:dyDescent="0.25">
      <c r="A392" s="2" t="s">
        <v>9</v>
      </c>
      <c r="B392" s="2" t="str">
        <f>"8924"</f>
        <v>8924</v>
      </c>
      <c r="C392" s="2" t="s">
        <v>445</v>
      </c>
      <c r="D392" s="2" t="s">
        <v>445</v>
      </c>
      <c r="E392" s="2" t="s">
        <v>8</v>
      </c>
    </row>
    <row r="393" spans="1:5" x14ac:dyDescent="0.25">
      <c r="A393" s="2" t="s">
        <v>9</v>
      </c>
      <c r="B393" s="2" t="str">
        <f>"8925"</f>
        <v>8925</v>
      </c>
      <c r="C393" s="2" t="s">
        <v>502</v>
      </c>
      <c r="D393" s="2" t="s">
        <v>502</v>
      </c>
      <c r="E393" s="2" t="s">
        <v>8</v>
      </c>
    </row>
    <row r="394" spans="1:5" x14ac:dyDescent="0.25">
      <c r="A394" s="2" t="s">
        <v>9</v>
      </c>
      <c r="B394" s="2" t="str">
        <f>"8926"</f>
        <v>8926</v>
      </c>
      <c r="C394" s="2" t="s">
        <v>503</v>
      </c>
      <c r="D394" s="2" t="s">
        <v>503</v>
      </c>
      <c r="E394" s="2" t="s">
        <v>8</v>
      </c>
    </row>
    <row r="395" spans="1:5" x14ac:dyDescent="0.25">
      <c r="A395" s="2" t="s">
        <v>9</v>
      </c>
      <c r="B395" s="2" t="str">
        <f>"8927"</f>
        <v>8927</v>
      </c>
      <c r="C395" s="2" t="s">
        <v>504</v>
      </c>
      <c r="D395" s="2" t="s">
        <v>504</v>
      </c>
      <c r="E395" s="2" t="s">
        <v>8</v>
      </c>
    </row>
    <row r="396" spans="1:5" x14ac:dyDescent="0.25">
      <c r="A396" s="2" t="s">
        <v>9</v>
      </c>
      <c r="B396" s="2" t="str">
        <f>"8928"</f>
        <v>8928</v>
      </c>
      <c r="C396" s="2" t="s">
        <v>505</v>
      </c>
      <c r="D396" s="2" t="s">
        <v>505</v>
      </c>
      <c r="E396" s="2" t="s">
        <v>8</v>
      </c>
    </row>
    <row r="397" spans="1:5" x14ac:dyDescent="0.25">
      <c r="A397" s="2" t="s">
        <v>9</v>
      </c>
      <c r="B397" s="2" t="str">
        <f>"8931"</f>
        <v>8931</v>
      </c>
      <c r="C397" s="2" t="s">
        <v>399</v>
      </c>
      <c r="D397" s="2" t="s">
        <v>399</v>
      </c>
      <c r="E397" s="2" t="s">
        <v>8</v>
      </c>
    </row>
    <row r="398" spans="1:5" x14ac:dyDescent="0.25">
      <c r="A398" s="2" t="s">
        <v>9</v>
      </c>
      <c r="B398" s="2" t="str">
        <f>"8932"</f>
        <v>8932</v>
      </c>
      <c r="C398" s="2" t="s">
        <v>506</v>
      </c>
      <c r="D398" s="2" t="s">
        <v>507</v>
      </c>
      <c r="E398" s="2" t="s">
        <v>8</v>
      </c>
    </row>
    <row r="399" spans="1:5" x14ac:dyDescent="0.25">
      <c r="A399" s="2" t="s">
        <v>9</v>
      </c>
      <c r="B399" s="2" t="str">
        <f>"8933"</f>
        <v>8933</v>
      </c>
      <c r="C399" s="2" t="s">
        <v>508</v>
      </c>
      <c r="D399" s="2" t="s">
        <v>508</v>
      </c>
      <c r="E399" s="2" t="s">
        <v>8</v>
      </c>
    </row>
    <row r="400" spans="1:5" x14ac:dyDescent="0.25">
      <c r="A400" s="2" t="s">
        <v>9</v>
      </c>
      <c r="B400" s="2" t="str">
        <f>"8934"</f>
        <v>8934</v>
      </c>
      <c r="C400" s="2" t="s">
        <v>307</v>
      </c>
      <c r="D400" s="2" t="s">
        <v>308</v>
      </c>
      <c r="E400" s="2" t="s">
        <v>8</v>
      </c>
    </row>
    <row r="401" spans="1:5" x14ac:dyDescent="0.25">
      <c r="A401" s="2" t="s">
        <v>9</v>
      </c>
      <c r="B401" s="2" t="str">
        <f>"8935"</f>
        <v>8935</v>
      </c>
      <c r="C401" s="2" t="s">
        <v>509</v>
      </c>
      <c r="D401" s="2" t="s">
        <v>509</v>
      </c>
      <c r="E401" s="2" t="s">
        <v>8</v>
      </c>
    </row>
    <row r="402" spans="1:5" x14ac:dyDescent="0.25">
      <c r="A402" s="2" t="s">
        <v>9</v>
      </c>
      <c r="B402" s="2" t="str">
        <f>"8936"</f>
        <v>8936</v>
      </c>
      <c r="C402" s="2" t="s">
        <v>510</v>
      </c>
      <c r="D402" s="2" t="s">
        <v>510</v>
      </c>
      <c r="E402" s="2" t="s">
        <v>8</v>
      </c>
    </row>
    <row r="403" spans="1:5" x14ac:dyDescent="0.25">
      <c r="A403" s="2" t="s">
        <v>9</v>
      </c>
      <c r="B403" s="2" t="str">
        <f>"8937"</f>
        <v>8937</v>
      </c>
      <c r="C403" s="2" t="s">
        <v>511</v>
      </c>
      <c r="D403" s="2" t="s">
        <v>512</v>
      </c>
      <c r="E403" s="2" t="s">
        <v>8</v>
      </c>
    </row>
    <row r="404" spans="1:5" x14ac:dyDescent="0.25">
      <c r="A404" s="2" t="s">
        <v>9</v>
      </c>
      <c r="B404" s="2" t="str">
        <f>"8938"</f>
        <v>8938</v>
      </c>
      <c r="C404" s="2" t="s">
        <v>192</v>
      </c>
      <c r="D404" s="2" t="s">
        <v>192</v>
      </c>
      <c r="E404" s="2" t="s">
        <v>8</v>
      </c>
    </row>
    <row r="405" spans="1:5" x14ac:dyDescent="0.25">
      <c r="A405" s="2" t="s">
        <v>9</v>
      </c>
      <c r="B405" s="2" t="str">
        <f>"8941"</f>
        <v>8941</v>
      </c>
      <c r="C405" s="2" t="s">
        <v>513</v>
      </c>
      <c r="D405" s="2" t="s">
        <v>513</v>
      </c>
      <c r="E405" s="2" t="s">
        <v>8</v>
      </c>
    </row>
    <row r="406" spans="1:5" hidden="1" x14ac:dyDescent="0.25">
      <c r="A406" s="2" t="s">
        <v>5</v>
      </c>
      <c r="B406" s="2" t="str">
        <f>"8942"</f>
        <v>8942</v>
      </c>
      <c r="C406" s="2" t="s">
        <v>273</v>
      </c>
      <c r="D406" s="2" t="s">
        <v>273</v>
      </c>
      <c r="E406" s="2" t="s">
        <v>8</v>
      </c>
    </row>
    <row r="407" spans="1:5" x14ac:dyDescent="0.25">
      <c r="A407" s="2" t="s">
        <v>9</v>
      </c>
      <c r="B407" s="2" t="str">
        <f>"8943"</f>
        <v>8943</v>
      </c>
      <c r="C407" s="2" t="s">
        <v>402</v>
      </c>
      <c r="D407" s="2" t="s">
        <v>403</v>
      </c>
      <c r="E407" s="2" t="s">
        <v>8</v>
      </c>
    </row>
    <row r="408" spans="1:5" x14ac:dyDescent="0.25">
      <c r="A408" s="2" t="s">
        <v>9</v>
      </c>
      <c r="B408" s="2" t="str">
        <f>"8944"</f>
        <v>8944</v>
      </c>
      <c r="C408" s="2" t="s">
        <v>514</v>
      </c>
      <c r="D408" s="2" t="s">
        <v>515</v>
      </c>
      <c r="E408" s="2" t="s">
        <v>8</v>
      </c>
    </row>
    <row r="409" spans="1:5" x14ac:dyDescent="0.25">
      <c r="A409" s="2" t="s">
        <v>9</v>
      </c>
      <c r="B409" s="2" t="str">
        <f>"8945"</f>
        <v>8945</v>
      </c>
      <c r="C409" s="2" t="s">
        <v>516</v>
      </c>
      <c r="D409" s="2" t="s">
        <v>517</v>
      </c>
      <c r="E409" s="2" t="s">
        <v>8</v>
      </c>
    </row>
    <row r="410" spans="1:5" x14ac:dyDescent="0.25">
      <c r="A410" s="2" t="s">
        <v>9</v>
      </c>
      <c r="B410" s="2" t="str">
        <f>"8946"</f>
        <v>8946</v>
      </c>
      <c r="C410" s="2" t="s">
        <v>518</v>
      </c>
      <c r="D410" s="2" t="s">
        <v>518</v>
      </c>
      <c r="E410" s="2" t="s">
        <v>8</v>
      </c>
    </row>
    <row r="411" spans="1:5" x14ac:dyDescent="0.25">
      <c r="A411" s="2" t="s">
        <v>9</v>
      </c>
      <c r="B411" s="2" t="str">
        <f>"8947"</f>
        <v>8947</v>
      </c>
      <c r="C411" s="2" t="s">
        <v>519</v>
      </c>
      <c r="D411" s="2" t="s">
        <v>519</v>
      </c>
      <c r="E411" s="2" t="s">
        <v>8</v>
      </c>
    </row>
    <row r="412" spans="1:5" x14ac:dyDescent="0.25">
      <c r="A412" s="2" t="s">
        <v>9</v>
      </c>
      <c r="B412" s="2" t="str">
        <f>"8948"</f>
        <v>8948</v>
      </c>
      <c r="C412" s="2" t="s">
        <v>520</v>
      </c>
      <c r="D412" s="2" t="s">
        <v>521</v>
      </c>
      <c r="E412" s="2" t="s">
        <v>8</v>
      </c>
    </row>
    <row r="413" spans="1:5" x14ac:dyDescent="0.25">
      <c r="A413" s="2" t="s">
        <v>9</v>
      </c>
      <c r="B413" s="2" t="str">
        <f>"8951"</f>
        <v>8951</v>
      </c>
      <c r="C413" s="2" t="s">
        <v>522</v>
      </c>
      <c r="D413" s="2" t="s">
        <v>522</v>
      </c>
      <c r="E413" s="2" t="s">
        <v>8</v>
      </c>
    </row>
    <row r="414" spans="1:5" x14ac:dyDescent="0.25">
      <c r="A414" s="2" t="s">
        <v>9</v>
      </c>
      <c r="B414" s="2" t="str">
        <f>"8952"</f>
        <v>8952</v>
      </c>
      <c r="C414" s="2" t="s">
        <v>523</v>
      </c>
      <c r="D414" s="2" t="s">
        <v>523</v>
      </c>
      <c r="E414" s="2" t="s">
        <v>8</v>
      </c>
    </row>
    <row r="415" spans="1:5" x14ac:dyDescent="0.25">
      <c r="A415" s="2" t="s">
        <v>9</v>
      </c>
      <c r="B415" s="2" t="str">
        <f>"8953"</f>
        <v>8953</v>
      </c>
      <c r="C415" s="2" t="s">
        <v>524</v>
      </c>
      <c r="D415" s="2" t="s">
        <v>525</v>
      </c>
      <c r="E415" s="2" t="s">
        <v>8</v>
      </c>
    </row>
    <row r="416" spans="1:5" x14ac:dyDescent="0.25">
      <c r="A416" s="2" t="s">
        <v>9</v>
      </c>
      <c r="B416" s="2" t="str">
        <f>"8954"</f>
        <v>8954</v>
      </c>
      <c r="C416" s="2" t="s">
        <v>526</v>
      </c>
      <c r="D416" s="2" t="s">
        <v>526</v>
      </c>
      <c r="E416" s="2" t="s">
        <v>8</v>
      </c>
    </row>
    <row r="417" spans="1:5" x14ac:dyDescent="0.25">
      <c r="A417" s="2" t="s">
        <v>9</v>
      </c>
      <c r="B417" s="2" t="str">
        <f>"8955"</f>
        <v>8955</v>
      </c>
      <c r="C417" s="2" t="s">
        <v>527</v>
      </c>
      <c r="D417" s="2" t="s">
        <v>528</v>
      </c>
      <c r="E417" s="2" t="s">
        <v>8</v>
      </c>
    </row>
    <row r="418" spans="1:5" x14ac:dyDescent="0.25">
      <c r="A418" s="2" t="s">
        <v>9</v>
      </c>
      <c r="B418" s="2" t="str">
        <f>"8956"</f>
        <v>8956</v>
      </c>
      <c r="C418" s="2" t="s">
        <v>529</v>
      </c>
      <c r="D418" s="2" t="s">
        <v>530</v>
      </c>
      <c r="E418" s="2" t="s">
        <v>8</v>
      </c>
    </row>
    <row r="419" spans="1:5" x14ac:dyDescent="0.25">
      <c r="A419" s="2" t="s">
        <v>9</v>
      </c>
      <c r="B419" s="2" t="str">
        <f>"8957"</f>
        <v>8957</v>
      </c>
      <c r="C419" s="2" t="s">
        <v>531</v>
      </c>
      <c r="D419" s="2" t="s">
        <v>531</v>
      </c>
      <c r="E419" s="2" t="s">
        <v>8</v>
      </c>
    </row>
    <row r="420" spans="1:5" x14ac:dyDescent="0.25">
      <c r="A420" s="2" t="s">
        <v>9</v>
      </c>
      <c r="B420" s="2" t="str">
        <f>"8958"</f>
        <v>8958</v>
      </c>
      <c r="C420" s="2" t="s">
        <v>532</v>
      </c>
      <c r="D420" s="2" t="s">
        <v>532</v>
      </c>
      <c r="E420" s="2" t="s">
        <v>8</v>
      </c>
    </row>
    <row r="421" spans="1:5" x14ac:dyDescent="0.25">
      <c r="A421" s="2" t="s">
        <v>9</v>
      </c>
      <c r="B421" s="2" t="str">
        <f>"8961"</f>
        <v>8961</v>
      </c>
      <c r="C421" s="2" t="s">
        <v>533</v>
      </c>
      <c r="D421" s="2" t="s">
        <v>533</v>
      </c>
      <c r="E421" s="2" t="s">
        <v>8</v>
      </c>
    </row>
    <row r="422" spans="1:5" x14ac:dyDescent="0.25">
      <c r="A422" s="2" t="s">
        <v>9</v>
      </c>
      <c r="B422" s="2" t="str">
        <f>"8962"</f>
        <v>8962</v>
      </c>
      <c r="C422" s="2" t="s">
        <v>534</v>
      </c>
      <c r="D422" s="2" t="s">
        <v>535</v>
      </c>
      <c r="E422" s="2" t="s">
        <v>8</v>
      </c>
    </row>
    <row r="423" spans="1:5" x14ac:dyDescent="0.25">
      <c r="A423" s="2" t="s">
        <v>9</v>
      </c>
      <c r="B423" s="2" t="str">
        <f>"8963"</f>
        <v>8963</v>
      </c>
      <c r="C423" s="2" t="s">
        <v>536</v>
      </c>
      <c r="D423" s="2" t="s">
        <v>536</v>
      </c>
      <c r="E423" s="2" t="s">
        <v>8</v>
      </c>
    </row>
    <row r="424" spans="1:5" x14ac:dyDescent="0.25">
      <c r="A424" s="2" t="s">
        <v>9</v>
      </c>
      <c r="B424" s="2" t="str">
        <f>"8964"</f>
        <v>8964</v>
      </c>
      <c r="C424" s="2" t="s">
        <v>537</v>
      </c>
      <c r="D424" s="2" t="s">
        <v>537</v>
      </c>
      <c r="E424" s="2" t="s">
        <v>8</v>
      </c>
    </row>
    <row r="425" spans="1:5" x14ac:dyDescent="0.25">
      <c r="A425" s="2" t="s">
        <v>9</v>
      </c>
      <c r="B425" s="2" t="str">
        <f>"8965"</f>
        <v>8965</v>
      </c>
      <c r="C425" s="2" t="s">
        <v>538</v>
      </c>
      <c r="D425" s="2" t="s">
        <v>538</v>
      </c>
      <c r="E425" s="2" t="s">
        <v>8</v>
      </c>
    </row>
    <row r="426" spans="1:5" x14ac:dyDescent="0.25">
      <c r="A426" s="2" t="s">
        <v>9</v>
      </c>
      <c r="B426" s="2" t="str">
        <f>"8998"</f>
        <v>8998</v>
      </c>
      <c r="C426" s="2" t="s">
        <v>539</v>
      </c>
      <c r="D426" s="2" t="s">
        <v>540</v>
      </c>
      <c r="E426" s="2" t="s">
        <v>8</v>
      </c>
    </row>
    <row r="427" spans="1:5" x14ac:dyDescent="0.25">
      <c r="A427" s="2" t="s">
        <v>9</v>
      </c>
      <c r="B427" s="2" t="str">
        <f>"8999"</f>
        <v>8999</v>
      </c>
      <c r="C427" s="2" t="s">
        <v>541</v>
      </c>
      <c r="D427" s="2" t="s">
        <v>542</v>
      </c>
      <c r="E427" s="2" t="s">
        <v>8</v>
      </c>
    </row>
    <row r="428" spans="1:5" x14ac:dyDescent="0.25">
      <c r="A428" s="2" t="s">
        <v>9</v>
      </c>
      <c r="B428" s="2" t="str">
        <f>"9101"</f>
        <v>9101</v>
      </c>
      <c r="C428" s="2" t="s">
        <v>543</v>
      </c>
      <c r="D428" s="2" t="s">
        <v>544</v>
      </c>
      <c r="E428" s="2" t="s">
        <v>8</v>
      </c>
    </row>
    <row r="429" spans="1:5" x14ac:dyDescent="0.25">
      <c r="A429" s="2" t="s">
        <v>9</v>
      </c>
      <c r="B429" s="2" t="str">
        <f>"9201"</f>
        <v>9201</v>
      </c>
      <c r="C429" s="2" t="s">
        <v>545</v>
      </c>
      <c r="D429" s="2" t="s">
        <v>545</v>
      </c>
      <c r="E429" s="2" t="s">
        <v>8</v>
      </c>
    </row>
    <row r="430" spans="1:5" hidden="1" x14ac:dyDescent="0.25">
      <c r="A430" s="2" t="s">
        <v>5</v>
      </c>
      <c r="B430" s="2" t="str">
        <f>"9202"</f>
        <v>9202</v>
      </c>
      <c r="C430" s="2" t="s">
        <v>29</v>
      </c>
      <c r="D430" s="2" t="s">
        <v>29</v>
      </c>
      <c r="E430" s="2" t="s">
        <v>8</v>
      </c>
    </row>
    <row r="431" spans="1:5" x14ac:dyDescent="0.25">
      <c r="A431" s="2" t="s">
        <v>9</v>
      </c>
      <c r="B431" s="2" t="str">
        <f>"9203"</f>
        <v>9203</v>
      </c>
      <c r="C431" s="2" t="s">
        <v>546</v>
      </c>
      <c r="D431" s="2" t="s">
        <v>546</v>
      </c>
      <c r="E431" s="2" t="s">
        <v>8</v>
      </c>
    </row>
    <row r="432" spans="1:5" x14ac:dyDescent="0.25">
      <c r="A432" s="2" t="s">
        <v>9</v>
      </c>
      <c r="B432" s="2" t="str">
        <f>"9204"</f>
        <v>9204</v>
      </c>
      <c r="C432" s="2" t="s">
        <v>547</v>
      </c>
      <c r="D432" s="2" t="s">
        <v>547</v>
      </c>
      <c r="E432" s="2" t="s">
        <v>8</v>
      </c>
    </row>
    <row r="433" spans="1:5" x14ac:dyDescent="0.25">
      <c r="A433" s="2" t="s">
        <v>9</v>
      </c>
      <c r="B433" s="2" t="str">
        <f>"9205"</f>
        <v>9205</v>
      </c>
      <c r="C433" s="2" t="s">
        <v>548</v>
      </c>
      <c r="D433" s="2" t="s">
        <v>549</v>
      </c>
      <c r="E433" s="2" t="s">
        <v>8</v>
      </c>
    </row>
    <row r="434" spans="1:5" x14ac:dyDescent="0.25">
      <c r="A434" s="2" t="s">
        <v>9</v>
      </c>
      <c r="B434" s="2" t="str">
        <f>"9206"</f>
        <v>9206</v>
      </c>
      <c r="C434" s="2" t="s">
        <v>550</v>
      </c>
      <c r="D434" s="2" t="s">
        <v>550</v>
      </c>
      <c r="E434" s="2" t="s">
        <v>8</v>
      </c>
    </row>
    <row r="435" spans="1:5" x14ac:dyDescent="0.25">
      <c r="A435" s="2" t="s">
        <v>9</v>
      </c>
      <c r="B435" s="2" t="str">
        <f>"9207"</f>
        <v>9207</v>
      </c>
      <c r="C435" s="2" t="s">
        <v>551</v>
      </c>
      <c r="D435" s="2" t="s">
        <v>551</v>
      </c>
      <c r="E435" s="2" t="s">
        <v>8</v>
      </c>
    </row>
    <row r="436" spans="1:5" x14ac:dyDescent="0.25">
      <c r="A436" s="2" t="s">
        <v>9</v>
      </c>
      <c r="B436" s="2" t="str">
        <f>"9208"</f>
        <v>9208</v>
      </c>
      <c r="C436" s="2" t="s">
        <v>552</v>
      </c>
      <c r="D436" s="2" t="s">
        <v>552</v>
      </c>
      <c r="E436" s="2" t="s">
        <v>8</v>
      </c>
    </row>
    <row r="437" spans="1:5" x14ac:dyDescent="0.25">
      <c r="A437" s="2" t="s">
        <v>9</v>
      </c>
      <c r="B437" s="2" t="str">
        <f>"9211"</f>
        <v>9211</v>
      </c>
      <c r="C437" s="2" t="s">
        <v>553</v>
      </c>
      <c r="D437" s="2" t="s">
        <v>553</v>
      </c>
      <c r="E437" s="2" t="s">
        <v>8</v>
      </c>
    </row>
    <row r="438" spans="1:5" x14ac:dyDescent="0.25">
      <c r="A438" s="2" t="s">
        <v>9</v>
      </c>
      <c r="B438" s="2" t="str">
        <f>"9212"</f>
        <v>9212</v>
      </c>
      <c r="C438" s="2" t="s">
        <v>554</v>
      </c>
      <c r="D438" s="2" t="s">
        <v>554</v>
      </c>
      <c r="E438" s="2" t="s">
        <v>8</v>
      </c>
    </row>
    <row r="439" spans="1:5" x14ac:dyDescent="0.25">
      <c r="A439" s="2" t="s">
        <v>9</v>
      </c>
      <c r="B439" s="2" t="str">
        <f>"9213"</f>
        <v>9213</v>
      </c>
      <c r="C439" s="2" t="s">
        <v>555</v>
      </c>
      <c r="D439" s="2" t="s">
        <v>555</v>
      </c>
      <c r="E439" s="2" t="s">
        <v>8</v>
      </c>
    </row>
    <row r="440" spans="1:5" x14ac:dyDescent="0.25">
      <c r="A440" s="2" t="s">
        <v>9</v>
      </c>
      <c r="B440" s="2" t="str">
        <f>"9214"</f>
        <v>9214</v>
      </c>
      <c r="C440" s="2" t="s">
        <v>95</v>
      </c>
      <c r="D440" s="2" t="s">
        <v>95</v>
      </c>
      <c r="E440" s="2" t="s">
        <v>8</v>
      </c>
    </row>
    <row r="441" spans="1:5" x14ac:dyDescent="0.25">
      <c r="A441" s="2" t="s">
        <v>9</v>
      </c>
      <c r="B441" s="2" t="str">
        <f>"9215"</f>
        <v>9215</v>
      </c>
      <c r="C441" s="2" t="s">
        <v>556</v>
      </c>
      <c r="D441" s="2" t="s">
        <v>556</v>
      </c>
      <c r="E441" s="2" t="s">
        <v>8</v>
      </c>
    </row>
    <row r="442" spans="1:5" x14ac:dyDescent="0.25">
      <c r="A442" s="2" t="s">
        <v>9</v>
      </c>
      <c r="B442" s="2" t="str">
        <f>"9216"</f>
        <v>9216</v>
      </c>
      <c r="C442" s="2" t="s">
        <v>557</v>
      </c>
      <c r="D442" s="2" t="s">
        <v>557</v>
      </c>
      <c r="E442" s="2" t="s">
        <v>8</v>
      </c>
    </row>
    <row r="443" spans="1:5" x14ac:dyDescent="0.25">
      <c r="A443" s="2" t="s">
        <v>9</v>
      </c>
      <c r="B443" s="2" t="str">
        <f>"9217"</f>
        <v>9217</v>
      </c>
      <c r="C443" s="2" t="s">
        <v>558</v>
      </c>
      <c r="D443" s="2" t="s">
        <v>558</v>
      </c>
      <c r="E443" s="2" t="s">
        <v>8</v>
      </c>
    </row>
    <row r="444" spans="1:5" x14ac:dyDescent="0.25">
      <c r="A444" s="2" t="s">
        <v>9</v>
      </c>
      <c r="B444" s="2" t="str">
        <f>"9218"</f>
        <v>9218</v>
      </c>
      <c r="C444" s="2" t="s">
        <v>559</v>
      </c>
      <c r="D444" s="2" t="s">
        <v>559</v>
      </c>
      <c r="E444" s="2" t="s">
        <v>8</v>
      </c>
    </row>
    <row r="445" spans="1:5" x14ac:dyDescent="0.25">
      <c r="A445" s="2" t="s">
        <v>9</v>
      </c>
      <c r="B445" s="2" t="str">
        <f>"9221"</f>
        <v>9221</v>
      </c>
      <c r="C445" s="2" t="s">
        <v>560</v>
      </c>
      <c r="D445" s="2" t="s">
        <v>560</v>
      </c>
      <c r="E445" s="2" t="s">
        <v>8</v>
      </c>
    </row>
    <row r="446" spans="1:5" x14ac:dyDescent="0.25">
      <c r="A446" s="2" t="s">
        <v>9</v>
      </c>
      <c r="B446" s="2" t="str">
        <f>"9222"</f>
        <v>9222</v>
      </c>
      <c r="C446" s="2" t="s">
        <v>561</v>
      </c>
      <c r="D446" s="2" t="s">
        <v>561</v>
      </c>
      <c r="E446" s="2" t="s">
        <v>8</v>
      </c>
    </row>
    <row r="447" spans="1:5" x14ac:dyDescent="0.25">
      <c r="A447" s="2" t="s">
        <v>9</v>
      </c>
      <c r="B447" s="2" t="str">
        <f>"9223"</f>
        <v>9223</v>
      </c>
      <c r="C447" s="2" t="s">
        <v>562</v>
      </c>
      <c r="D447" s="2" t="s">
        <v>562</v>
      </c>
      <c r="E447" s="2" t="s">
        <v>8</v>
      </c>
    </row>
    <row r="448" spans="1:5" x14ac:dyDescent="0.25">
      <c r="A448" s="2" t="s">
        <v>9</v>
      </c>
      <c r="B448" s="2" t="str">
        <f>"9224"</f>
        <v>9224</v>
      </c>
      <c r="C448" s="2" t="s">
        <v>563</v>
      </c>
      <c r="D448" s="2" t="s">
        <v>564</v>
      </c>
      <c r="E448" s="2" t="s">
        <v>8</v>
      </c>
    </row>
    <row r="449" spans="1:5" x14ac:dyDescent="0.25">
      <c r="A449" s="2" t="s">
        <v>9</v>
      </c>
      <c r="B449" s="2" t="str">
        <f>"9225"</f>
        <v>9225</v>
      </c>
      <c r="C449" s="2" t="s">
        <v>565</v>
      </c>
      <c r="D449" s="2" t="s">
        <v>565</v>
      </c>
      <c r="E449" s="2" t="s">
        <v>8</v>
      </c>
    </row>
    <row r="450" spans="1:5" x14ac:dyDescent="0.25">
      <c r="A450" s="2" t="s">
        <v>9</v>
      </c>
      <c r="B450" s="2" t="str">
        <f>"9226"</f>
        <v>9226</v>
      </c>
      <c r="C450" s="2" t="s">
        <v>566</v>
      </c>
      <c r="D450" s="2" t="s">
        <v>566</v>
      </c>
      <c r="E450" s="2" t="s">
        <v>8</v>
      </c>
    </row>
    <row r="451" spans="1:5" x14ac:dyDescent="0.25">
      <c r="A451" s="2" t="s">
        <v>9</v>
      </c>
      <c r="B451" s="2" t="str">
        <f>"9227"</f>
        <v>9227</v>
      </c>
      <c r="C451" s="2" t="s">
        <v>567</v>
      </c>
      <c r="D451" s="2" t="s">
        <v>567</v>
      </c>
      <c r="E451" s="2" t="s">
        <v>8</v>
      </c>
    </row>
    <row r="452" spans="1:5" x14ac:dyDescent="0.25">
      <c r="A452" s="2" t="s">
        <v>9</v>
      </c>
      <c r="B452" s="2" t="str">
        <f>"9228"</f>
        <v>9228</v>
      </c>
      <c r="C452" s="2" t="s">
        <v>568</v>
      </c>
      <c r="D452" s="2" t="s">
        <v>569</v>
      </c>
      <c r="E452" s="2" t="s">
        <v>8</v>
      </c>
    </row>
    <row r="453" spans="1:5" x14ac:dyDescent="0.25">
      <c r="A453" s="2" t="s">
        <v>9</v>
      </c>
      <c r="B453" s="2" t="str">
        <f>"9231"</f>
        <v>9231</v>
      </c>
      <c r="C453" s="2" t="s">
        <v>570</v>
      </c>
      <c r="D453" s="2" t="s">
        <v>570</v>
      </c>
      <c r="E453" s="2" t="s">
        <v>8</v>
      </c>
    </row>
    <row r="454" spans="1:5" x14ac:dyDescent="0.25">
      <c r="A454" s="2" t="s">
        <v>9</v>
      </c>
      <c r="B454" s="2" t="str">
        <f>"9232"</f>
        <v>9232</v>
      </c>
      <c r="C454" s="2" t="s">
        <v>571</v>
      </c>
      <c r="D454" s="2" t="s">
        <v>572</v>
      </c>
      <c r="E454" s="2" t="s">
        <v>8</v>
      </c>
    </row>
    <row r="455" spans="1:5" x14ac:dyDescent="0.25">
      <c r="A455" s="2" t="s">
        <v>9</v>
      </c>
      <c r="B455" s="2" t="str">
        <f>"9233"</f>
        <v>9233</v>
      </c>
      <c r="C455" s="2" t="s">
        <v>573</v>
      </c>
      <c r="D455" s="2" t="s">
        <v>573</v>
      </c>
      <c r="E455" s="2" t="s">
        <v>8</v>
      </c>
    </row>
    <row r="456" spans="1:5" x14ac:dyDescent="0.25">
      <c r="A456" s="2" t="s">
        <v>9</v>
      </c>
      <c r="B456" s="2" t="str">
        <f>"9234"</f>
        <v>9234</v>
      </c>
      <c r="C456" s="2" t="s">
        <v>574</v>
      </c>
      <c r="D456" s="2" t="s">
        <v>574</v>
      </c>
      <c r="E456" s="2" t="s">
        <v>8</v>
      </c>
    </row>
    <row r="457" spans="1:5" x14ac:dyDescent="0.25">
      <c r="A457" s="2" t="s">
        <v>9</v>
      </c>
      <c r="B457" s="2" t="str">
        <f>"9235"</f>
        <v>9235</v>
      </c>
      <c r="C457" s="2" t="s">
        <v>101</v>
      </c>
      <c r="D457" s="2" t="s">
        <v>101</v>
      </c>
      <c r="E457" s="2" t="s">
        <v>8</v>
      </c>
    </row>
    <row r="458" spans="1:5" x14ac:dyDescent="0.25">
      <c r="A458" s="2" t="s">
        <v>9</v>
      </c>
      <c r="B458" s="2" t="str">
        <f>"9236"</f>
        <v>9236</v>
      </c>
      <c r="C458" s="2" t="s">
        <v>575</v>
      </c>
      <c r="D458" s="2" t="s">
        <v>575</v>
      </c>
      <c r="E458" s="2" t="s">
        <v>8</v>
      </c>
    </row>
    <row r="459" spans="1:5" x14ac:dyDescent="0.25">
      <c r="A459" s="2" t="s">
        <v>9</v>
      </c>
      <c r="B459" s="2" t="str">
        <f>"9237"</f>
        <v>9237</v>
      </c>
      <c r="C459" s="2" t="s">
        <v>576</v>
      </c>
      <c r="D459" s="2" t="s">
        <v>576</v>
      </c>
      <c r="E459" s="2" t="s">
        <v>8</v>
      </c>
    </row>
    <row r="460" spans="1:5" x14ac:dyDescent="0.25">
      <c r="A460" s="2" t="s">
        <v>9</v>
      </c>
      <c r="B460" s="2" t="str">
        <f>"9238"</f>
        <v>9238</v>
      </c>
      <c r="C460" s="2" t="s">
        <v>577</v>
      </c>
      <c r="D460" s="2" t="s">
        <v>578</v>
      </c>
      <c r="E460" s="2" t="s">
        <v>8</v>
      </c>
    </row>
    <row r="461" spans="1:5" x14ac:dyDescent="0.25">
      <c r="A461" s="2" t="s">
        <v>9</v>
      </c>
      <c r="B461" s="2" t="str">
        <f>"9241"</f>
        <v>9241</v>
      </c>
      <c r="C461" s="2" t="s">
        <v>579</v>
      </c>
      <c r="D461" s="2" t="s">
        <v>579</v>
      </c>
      <c r="E461" s="2" t="s">
        <v>8</v>
      </c>
    </row>
    <row r="462" spans="1:5" x14ac:dyDescent="0.25">
      <c r="A462" s="2" t="s">
        <v>9</v>
      </c>
      <c r="B462" s="2" t="str">
        <f>"9242"</f>
        <v>9242</v>
      </c>
      <c r="C462" s="2" t="s">
        <v>580</v>
      </c>
      <c r="D462" s="2" t="s">
        <v>580</v>
      </c>
      <c r="E462" s="2" t="s">
        <v>8</v>
      </c>
    </row>
    <row r="463" spans="1:5" x14ac:dyDescent="0.25">
      <c r="A463" s="2" t="s">
        <v>9</v>
      </c>
      <c r="B463" s="2" t="str">
        <f>"9243"</f>
        <v>9243</v>
      </c>
      <c r="C463" s="2" t="s">
        <v>581</v>
      </c>
      <c r="D463" s="2" t="s">
        <v>581</v>
      </c>
      <c r="E463" s="2" t="s">
        <v>8</v>
      </c>
    </row>
    <row r="464" spans="1:5" x14ac:dyDescent="0.25">
      <c r="A464" s="2" t="s">
        <v>9</v>
      </c>
      <c r="B464" s="2" t="str">
        <f>"9244"</f>
        <v>9244</v>
      </c>
      <c r="C464" s="2" t="s">
        <v>582</v>
      </c>
      <c r="D464" s="2" t="s">
        <v>583</v>
      </c>
      <c r="E464" s="2" t="s">
        <v>8</v>
      </c>
    </row>
    <row r="465" spans="1:5" x14ac:dyDescent="0.25">
      <c r="A465" s="2" t="s">
        <v>9</v>
      </c>
      <c r="B465" s="2" t="str">
        <f>"9245"</f>
        <v>9245</v>
      </c>
      <c r="C465" s="2" t="s">
        <v>584</v>
      </c>
      <c r="D465" s="2" t="s">
        <v>584</v>
      </c>
      <c r="E465" s="2" t="s">
        <v>8</v>
      </c>
    </row>
    <row r="466" spans="1:5" x14ac:dyDescent="0.25">
      <c r="A466" s="2" t="s">
        <v>9</v>
      </c>
      <c r="B466" s="2" t="str">
        <f>"9246"</f>
        <v>9246</v>
      </c>
      <c r="C466" s="2" t="s">
        <v>585</v>
      </c>
      <c r="D466" s="2" t="s">
        <v>586</v>
      </c>
      <c r="E466" s="2" t="s">
        <v>8</v>
      </c>
    </row>
    <row r="467" spans="1:5" x14ac:dyDescent="0.25">
      <c r="A467" s="2" t="s">
        <v>9</v>
      </c>
      <c r="B467" s="2" t="str">
        <f>"9247"</f>
        <v>9247</v>
      </c>
      <c r="C467" s="2" t="s">
        <v>587</v>
      </c>
      <c r="D467" s="2" t="s">
        <v>588</v>
      </c>
      <c r="E467" s="2" t="s">
        <v>8</v>
      </c>
    </row>
    <row r="468" spans="1:5" x14ac:dyDescent="0.25">
      <c r="A468" s="2" t="s">
        <v>9</v>
      </c>
      <c r="B468" s="2" t="str">
        <f>"9248"</f>
        <v>9248</v>
      </c>
      <c r="C468" s="2" t="s">
        <v>589</v>
      </c>
      <c r="D468" s="2" t="s">
        <v>589</v>
      </c>
      <c r="E468" s="2" t="s">
        <v>8</v>
      </c>
    </row>
    <row r="469" spans="1:5" x14ac:dyDescent="0.25">
      <c r="A469" s="2" t="s">
        <v>9</v>
      </c>
      <c r="B469" s="2" t="str">
        <f>"9251"</f>
        <v>9251</v>
      </c>
      <c r="C469" s="2" t="s">
        <v>590</v>
      </c>
      <c r="D469" s="2" t="s">
        <v>590</v>
      </c>
      <c r="E469" s="2" t="s">
        <v>8</v>
      </c>
    </row>
    <row r="470" spans="1:5" x14ac:dyDescent="0.25">
      <c r="A470" s="2" t="s">
        <v>9</v>
      </c>
      <c r="B470" s="2" t="str">
        <f>"9252"</f>
        <v>9252</v>
      </c>
      <c r="C470" s="2" t="s">
        <v>591</v>
      </c>
      <c r="D470" s="2" t="s">
        <v>592</v>
      </c>
      <c r="E470" s="2" t="s">
        <v>8</v>
      </c>
    </row>
    <row r="471" spans="1:5" x14ac:dyDescent="0.25">
      <c r="A471" s="2" t="s">
        <v>9</v>
      </c>
      <c r="B471" s="2" t="str">
        <f>"9253"</f>
        <v>9253</v>
      </c>
      <c r="C471" s="2" t="s">
        <v>593</v>
      </c>
      <c r="D471" s="2" t="s">
        <v>594</v>
      </c>
      <c r="E471" s="2" t="s">
        <v>8</v>
      </c>
    </row>
    <row r="472" spans="1:5" x14ac:dyDescent="0.25">
      <c r="A472" s="2" t="s">
        <v>9</v>
      </c>
      <c r="B472" s="2" t="str">
        <f>"9254"</f>
        <v>9254</v>
      </c>
      <c r="C472" s="2" t="s">
        <v>595</v>
      </c>
      <c r="D472" s="2" t="s">
        <v>596</v>
      </c>
      <c r="E472" s="2" t="s">
        <v>8</v>
      </c>
    </row>
    <row r="473" spans="1:5" x14ac:dyDescent="0.25">
      <c r="A473" s="2" t="s">
        <v>9</v>
      </c>
      <c r="B473" s="2" t="str">
        <f>"9255"</f>
        <v>9255</v>
      </c>
      <c r="C473" s="2" t="s">
        <v>597</v>
      </c>
      <c r="D473" s="2" t="s">
        <v>597</v>
      </c>
      <c r="E473" s="2" t="s">
        <v>8</v>
      </c>
    </row>
    <row r="474" spans="1:5" x14ac:dyDescent="0.25">
      <c r="A474" s="2" t="s">
        <v>9</v>
      </c>
      <c r="B474" s="2" t="str">
        <f>"9256"</f>
        <v>9256</v>
      </c>
      <c r="C474" s="2" t="s">
        <v>598</v>
      </c>
      <c r="D474" s="2" t="s">
        <v>598</v>
      </c>
      <c r="E474" s="2" t="s">
        <v>8</v>
      </c>
    </row>
    <row r="475" spans="1:5" x14ac:dyDescent="0.25">
      <c r="A475" s="2" t="s">
        <v>9</v>
      </c>
      <c r="B475" s="2" t="str">
        <f>"9257"</f>
        <v>9257</v>
      </c>
      <c r="C475" s="2" t="s">
        <v>599</v>
      </c>
      <c r="D475" s="2" t="s">
        <v>599</v>
      </c>
      <c r="E475" s="2" t="s">
        <v>8</v>
      </c>
    </row>
    <row r="476" spans="1:5" x14ac:dyDescent="0.25">
      <c r="A476" s="2" t="s">
        <v>9</v>
      </c>
      <c r="B476" s="2" t="str">
        <f>"9258"</f>
        <v>9258</v>
      </c>
      <c r="C476" s="2" t="s">
        <v>600</v>
      </c>
      <c r="D476" s="2" t="s">
        <v>601</v>
      </c>
      <c r="E476" s="2" t="s">
        <v>8</v>
      </c>
    </row>
    <row r="477" spans="1:5" x14ac:dyDescent="0.25">
      <c r="A477" s="2" t="s">
        <v>9</v>
      </c>
      <c r="B477" s="2" t="str">
        <f>"9261"</f>
        <v>9261</v>
      </c>
      <c r="C477" s="2" t="s">
        <v>602</v>
      </c>
      <c r="D477" s="2" t="s">
        <v>602</v>
      </c>
      <c r="E477" s="2" t="s">
        <v>8</v>
      </c>
    </row>
    <row r="478" spans="1:5" x14ac:dyDescent="0.25">
      <c r="A478" s="2" t="s">
        <v>9</v>
      </c>
      <c r="B478" s="2" t="str">
        <f>"9262"</f>
        <v>9262</v>
      </c>
      <c r="C478" s="2" t="s">
        <v>603</v>
      </c>
      <c r="D478" s="2" t="s">
        <v>603</v>
      </c>
      <c r="E478" s="2" t="s">
        <v>8</v>
      </c>
    </row>
    <row r="479" spans="1:5" x14ac:dyDescent="0.25">
      <c r="A479" s="2" t="s">
        <v>9</v>
      </c>
      <c r="B479" s="2" t="str">
        <f>"9299"</f>
        <v>9299</v>
      </c>
      <c r="C479" s="2" t="s">
        <v>604</v>
      </c>
      <c r="D479" s="2" t="s">
        <v>605</v>
      </c>
      <c r="E479" s="2" t="s">
        <v>8</v>
      </c>
    </row>
    <row r="480" spans="1:5" x14ac:dyDescent="0.25">
      <c r="A480" s="2" t="s">
        <v>9</v>
      </c>
      <c r="B480" s="2" t="str">
        <f>"929A"</f>
        <v>929A</v>
      </c>
      <c r="C480" s="2" t="s">
        <v>606</v>
      </c>
      <c r="D480" s="2" t="s">
        <v>606</v>
      </c>
      <c r="E480" s="2" t="s">
        <v>112</v>
      </c>
    </row>
    <row r="481" spans="1:5" x14ac:dyDescent="0.25">
      <c r="A481" s="2" t="s">
        <v>9</v>
      </c>
      <c r="B481" s="2" t="str">
        <f>"929B"</f>
        <v>929B</v>
      </c>
      <c r="C481" s="2" t="s">
        <v>607</v>
      </c>
      <c r="D481" s="2" t="s">
        <v>608</v>
      </c>
      <c r="E481" s="2" t="s">
        <v>112</v>
      </c>
    </row>
    <row r="482" spans="1:5" x14ac:dyDescent="0.25">
      <c r="A482" s="2" t="s">
        <v>9</v>
      </c>
      <c r="B482" s="2" t="str">
        <f>"929C"</f>
        <v>929C</v>
      </c>
      <c r="C482" s="2" t="s">
        <v>609</v>
      </c>
      <c r="D482" s="2" t="s">
        <v>610</v>
      </c>
      <c r="E482" s="2" t="s">
        <v>112</v>
      </c>
    </row>
    <row r="483" spans="1:5" x14ac:dyDescent="0.25">
      <c r="A483" s="2" t="s">
        <v>9</v>
      </c>
      <c r="B483" s="2" t="str">
        <f>"929D"</f>
        <v>929D</v>
      </c>
      <c r="C483" s="2" t="s">
        <v>611</v>
      </c>
      <c r="D483" s="2" t="s">
        <v>612</v>
      </c>
      <c r="E483" s="2" t="s">
        <v>112</v>
      </c>
    </row>
    <row r="484" spans="1:5" x14ac:dyDescent="0.25">
      <c r="A484" s="2" t="s">
        <v>9</v>
      </c>
      <c r="B484" s="2" t="str">
        <f>"929E"</f>
        <v>929E</v>
      </c>
      <c r="C484" s="2" t="s">
        <v>613</v>
      </c>
      <c r="D484" s="2" t="s">
        <v>613</v>
      </c>
      <c r="E484" s="2" t="s">
        <v>112</v>
      </c>
    </row>
    <row r="485" spans="1:5" x14ac:dyDescent="0.25">
      <c r="A485" s="2" t="s">
        <v>9</v>
      </c>
      <c r="B485" s="2" t="str">
        <f>"9301"</f>
        <v>9301</v>
      </c>
      <c r="C485" s="2" t="s">
        <v>614</v>
      </c>
      <c r="D485" s="2" t="s">
        <v>614</v>
      </c>
      <c r="E485" s="2" t="s">
        <v>8</v>
      </c>
    </row>
    <row r="486" spans="1:5" x14ac:dyDescent="0.25">
      <c r="A486" s="2" t="s">
        <v>9</v>
      </c>
      <c r="B486" s="2" t="str">
        <f>"9302"</f>
        <v>9302</v>
      </c>
      <c r="C486" s="2" t="s">
        <v>615</v>
      </c>
      <c r="D486" s="2" t="s">
        <v>615</v>
      </c>
      <c r="E486" s="2" t="s">
        <v>8</v>
      </c>
    </row>
    <row r="487" spans="1:5" x14ac:dyDescent="0.25">
      <c r="A487" s="2" t="s">
        <v>9</v>
      </c>
      <c r="B487" s="2" t="str">
        <f>"9303"</f>
        <v>9303</v>
      </c>
      <c r="C487" s="2" t="s">
        <v>616</v>
      </c>
      <c r="D487" s="2" t="s">
        <v>617</v>
      </c>
      <c r="E487" s="2" t="s">
        <v>8</v>
      </c>
    </row>
    <row r="488" spans="1:5" x14ac:dyDescent="0.25">
      <c r="A488" s="2" t="s">
        <v>9</v>
      </c>
      <c r="B488" s="2" t="str">
        <f>"9304"</f>
        <v>9304</v>
      </c>
      <c r="C488" s="2" t="s">
        <v>618</v>
      </c>
      <c r="D488" s="2" t="s">
        <v>619</v>
      </c>
      <c r="E488" s="2" t="s">
        <v>8</v>
      </c>
    </row>
    <row r="489" spans="1:5" hidden="1" x14ac:dyDescent="0.25">
      <c r="A489" s="2" t="s">
        <v>5</v>
      </c>
      <c r="B489" s="2" t="str">
        <f>"9305"</f>
        <v>9305</v>
      </c>
      <c r="C489" s="2" t="s">
        <v>620</v>
      </c>
      <c r="D489" s="2" t="s">
        <v>620</v>
      </c>
      <c r="E489" s="2" t="s">
        <v>8</v>
      </c>
    </row>
    <row r="490" spans="1:5" x14ac:dyDescent="0.25">
      <c r="A490" s="2" t="s">
        <v>9</v>
      </c>
      <c r="B490" s="2" t="str">
        <f>"9306"</f>
        <v>9306</v>
      </c>
      <c r="C490" s="2" t="s">
        <v>621</v>
      </c>
      <c r="D490" s="2" t="s">
        <v>621</v>
      </c>
      <c r="E490" s="2" t="s">
        <v>8</v>
      </c>
    </row>
    <row r="491" spans="1:5" x14ac:dyDescent="0.25">
      <c r="A491" s="2" t="s">
        <v>9</v>
      </c>
      <c r="B491" s="2" t="str">
        <f>"9307"</f>
        <v>9307</v>
      </c>
      <c r="C491" s="2" t="s">
        <v>622</v>
      </c>
      <c r="D491" s="2" t="s">
        <v>622</v>
      </c>
      <c r="E491" s="2" t="s">
        <v>8</v>
      </c>
    </row>
    <row r="492" spans="1:5" x14ac:dyDescent="0.25">
      <c r="A492" s="2" t="s">
        <v>9</v>
      </c>
      <c r="B492" s="2" t="str">
        <f>"9308"</f>
        <v>9308</v>
      </c>
      <c r="C492" s="2" t="s">
        <v>623</v>
      </c>
      <c r="D492" s="2" t="s">
        <v>623</v>
      </c>
      <c r="E492" s="2" t="s">
        <v>8</v>
      </c>
    </row>
    <row r="493" spans="1:5" x14ac:dyDescent="0.25">
      <c r="A493" s="2" t="s">
        <v>9</v>
      </c>
      <c r="B493" s="2" t="str">
        <f>"9311"</f>
        <v>9311</v>
      </c>
      <c r="C493" s="2" t="s">
        <v>624</v>
      </c>
      <c r="D493" s="2" t="s">
        <v>624</v>
      </c>
      <c r="E493" s="2" t="s">
        <v>8</v>
      </c>
    </row>
    <row r="494" spans="1:5" x14ac:dyDescent="0.25">
      <c r="A494" s="2" t="s">
        <v>9</v>
      </c>
      <c r="B494" s="2" t="str">
        <f>"9312"</f>
        <v>9312</v>
      </c>
      <c r="C494" s="2" t="s">
        <v>625</v>
      </c>
      <c r="D494" s="2" t="s">
        <v>625</v>
      </c>
      <c r="E494" s="2" t="s">
        <v>8</v>
      </c>
    </row>
    <row r="495" spans="1:5" x14ac:dyDescent="0.25">
      <c r="A495" s="2" t="s">
        <v>9</v>
      </c>
      <c r="B495" s="2" t="str">
        <f>"9313"</f>
        <v>9313</v>
      </c>
      <c r="C495" s="2" t="s">
        <v>626</v>
      </c>
      <c r="D495" s="2" t="s">
        <v>626</v>
      </c>
      <c r="E495" s="2" t="s">
        <v>8</v>
      </c>
    </row>
    <row r="496" spans="1:5" x14ac:dyDescent="0.25">
      <c r="A496" s="2" t="s">
        <v>9</v>
      </c>
      <c r="B496" s="2" t="str">
        <f>"9314"</f>
        <v>9314</v>
      </c>
      <c r="C496" s="2" t="s">
        <v>627</v>
      </c>
      <c r="D496" s="2" t="s">
        <v>627</v>
      </c>
      <c r="E496" s="2" t="s">
        <v>8</v>
      </c>
    </row>
    <row r="497" spans="1:5" x14ac:dyDescent="0.25">
      <c r="A497" s="2" t="s">
        <v>9</v>
      </c>
      <c r="B497" s="2" t="str">
        <f>"9315"</f>
        <v>9315</v>
      </c>
      <c r="C497" s="2" t="s">
        <v>628</v>
      </c>
      <c r="D497" s="2" t="s">
        <v>628</v>
      </c>
      <c r="E497" s="2" t="s">
        <v>8</v>
      </c>
    </row>
    <row r="498" spans="1:5" x14ac:dyDescent="0.25">
      <c r="A498" s="2" t="s">
        <v>9</v>
      </c>
      <c r="B498" s="2" t="str">
        <f>"9399"</f>
        <v>9399</v>
      </c>
      <c r="C498" s="2" t="s">
        <v>629</v>
      </c>
      <c r="D498" s="2" t="s">
        <v>630</v>
      </c>
      <c r="E498" s="2" t="s">
        <v>8</v>
      </c>
    </row>
    <row r="499" spans="1:5" hidden="1" x14ac:dyDescent="0.25">
      <c r="A499" s="2" t="s">
        <v>5</v>
      </c>
      <c r="B499" s="2" t="str">
        <f>"9401"</f>
        <v>9401</v>
      </c>
      <c r="C499" s="2" t="s">
        <v>631</v>
      </c>
      <c r="D499" s="2" t="s">
        <v>631</v>
      </c>
      <c r="E499" s="2" t="s">
        <v>8</v>
      </c>
    </row>
    <row r="500" spans="1:5" x14ac:dyDescent="0.25">
      <c r="A500" s="2" t="s">
        <v>9</v>
      </c>
      <c r="B500" s="2" t="str">
        <f>"9402"</f>
        <v>9402</v>
      </c>
      <c r="C500" s="2" t="s">
        <v>632</v>
      </c>
      <c r="D500" s="2" t="s">
        <v>632</v>
      </c>
      <c r="E500" s="2" t="s">
        <v>8</v>
      </c>
    </row>
    <row r="501" spans="1:5" x14ac:dyDescent="0.25">
      <c r="A501" s="2" t="s">
        <v>9</v>
      </c>
      <c r="B501" s="2" t="str">
        <f>"9403"</f>
        <v>9403</v>
      </c>
      <c r="C501" s="2" t="s">
        <v>633</v>
      </c>
      <c r="D501" s="2" t="s">
        <v>634</v>
      </c>
      <c r="E501" s="2" t="s">
        <v>8</v>
      </c>
    </row>
    <row r="502" spans="1:5" x14ac:dyDescent="0.25">
      <c r="A502" s="2" t="s">
        <v>9</v>
      </c>
      <c r="B502" s="2" t="str">
        <f>"9404"</f>
        <v>9404</v>
      </c>
      <c r="C502" s="2" t="s">
        <v>635</v>
      </c>
      <c r="D502" s="2" t="s">
        <v>636</v>
      </c>
      <c r="E502" s="2" t="s">
        <v>8</v>
      </c>
    </row>
    <row r="503" spans="1:5" x14ac:dyDescent="0.25">
      <c r="A503" s="2" t="s">
        <v>9</v>
      </c>
      <c r="B503" s="2" t="str">
        <f>"9405"</f>
        <v>9405</v>
      </c>
      <c r="C503" s="2" t="s">
        <v>637</v>
      </c>
      <c r="D503" s="2" t="s">
        <v>638</v>
      </c>
      <c r="E503" s="2" t="s">
        <v>8</v>
      </c>
    </row>
    <row r="504" spans="1:5" x14ac:dyDescent="0.25">
      <c r="A504" s="2" t="s">
        <v>9</v>
      </c>
      <c r="B504" s="2" t="str">
        <f>"9499"</f>
        <v>9499</v>
      </c>
      <c r="C504" s="2" t="s">
        <v>639</v>
      </c>
      <c r="D504" s="2" t="s">
        <v>640</v>
      </c>
      <c r="E504" s="2" t="s">
        <v>8</v>
      </c>
    </row>
    <row r="505" spans="1:5" hidden="1" x14ac:dyDescent="0.25">
      <c r="A505" s="2" t="s">
        <v>5</v>
      </c>
      <c r="B505" s="2" t="str">
        <f>"9501"</f>
        <v>9501</v>
      </c>
      <c r="C505" s="2" t="s">
        <v>641</v>
      </c>
      <c r="D505" s="2" t="s">
        <v>642</v>
      </c>
      <c r="E505" s="2" t="s">
        <v>8</v>
      </c>
    </row>
    <row r="506" spans="1:5" x14ac:dyDescent="0.25">
      <c r="A506" s="2" t="s">
        <v>9</v>
      </c>
      <c r="B506" s="2" t="str">
        <f>"9502"</f>
        <v>9502</v>
      </c>
      <c r="C506" s="2" t="s">
        <v>643</v>
      </c>
      <c r="D506" s="2" t="s">
        <v>643</v>
      </c>
      <c r="E506" s="2" t="s">
        <v>8</v>
      </c>
    </row>
    <row r="507" spans="1:5" x14ac:dyDescent="0.25">
      <c r="A507" s="2" t="s">
        <v>9</v>
      </c>
      <c r="B507" s="2" t="str">
        <f>"9503"</f>
        <v>9503</v>
      </c>
      <c r="C507" s="2" t="s">
        <v>644</v>
      </c>
      <c r="D507" s="2" t="s">
        <v>645</v>
      </c>
      <c r="E507" s="2" t="s">
        <v>8</v>
      </c>
    </row>
    <row r="508" spans="1:5" x14ac:dyDescent="0.25">
      <c r="A508" s="2" t="s">
        <v>9</v>
      </c>
      <c r="B508" s="2" t="str">
        <f>"9504"</f>
        <v>9504</v>
      </c>
      <c r="C508" s="2" t="s">
        <v>646</v>
      </c>
      <c r="D508" s="2" t="s">
        <v>631</v>
      </c>
      <c r="E508" s="2" t="s">
        <v>8</v>
      </c>
    </row>
    <row r="509" spans="1:5" x14ac:dyDescent="0.25">
      <c r="A509" s="2" t="s">
        <v>9</v>
      </c>
      <c r="B509" s="2" t="str">
        <f>"9599"</f>
        <v>9599</v>
      </c>
      <c r="C509" s="2" t="s">
        <v>647</v>
      </c>
      <c r="D509" s="2" t="s">
        <v>648</v>
      </c>
      <c r="E509" s="2" t="s">
        <v>8</v>
      </c>
    </row>
    <row r="510" spans="1:5" x14ac:dyDescent="0.25">
      <c r="A510" s="2" t="s">
        <v>9</v>
      </c>
      <c r="B510" s="2" t="str">
        <f>"9601"</f>
        <v>9601</v>
      </c>
      <c r="C510" s="2" t="s">
        <v>649</v>
      </c>
      <c r="D510" s="2" t="s">
        <v>650</v>
      </c>
      <c r="E510" s="2" t="s">
        <v>8</v>
      </c>
    </row>
    <row r="511" spans="1:5" x14ac:dyDescent="0.25">
      <c r="A511" s="2" t="s">
        <v>9</v>
      </c>
      <c r="B511" s="2" t="str">
        <f>"9701"</f>
        <v>9701</v>
      </c>
      <c r="C511" s="2" t="s">
        <v>651</v>
      </c>
      <c r="D511" s="2" t="s">
        <v>651</v>
      </c>
      <c r="E511" s="2" t="s">
        <v>8</v>
      </c>
    </row>
    <row r="512" spans="1:5" x14ac:dyDescent="0.25">
      <c r="A512" s="2" t="s">
        <v>9</v>
      </c>
      <c r="B512" s="2" t="str">
        <f>"9702"</f>
        <v>9702</v>
      </c>
      <c r="C512" s="2" t="s">
        <v>652</v>
      </c>
      <c r="D512" s="2" t="s">
        <v>653</v>
      </c>
      <c r="E512" s="2" t="s">
        <v>8</v>
      </c>
    </row>
    <row r="513" spans="1:5" x14ac:dyDescent="0.25">
      <c r="A513" s="2" t="s">
        <v>9</v>
      </c>
      <c r="B513" s="2" t="str">
        <f>"9799"</f>
        <v>9799</v>
      </c>
      <c r="C513" s="2" t="s">
        <v>654</v>
      </c>
      <c r="D513" s="2" t="s">
        <v>655</v>
      </c>
      <c r="E513" s="2" t="s">
        <v>8</v>
      </c>
    </row>
    <row r="514" spans="1:5" x14ac:dyDescent="0.25">
      <c r="A514" s="2" t="s">
        <v>9</v>
      </c>
      <c r="B514" s="2" t="str">
        <f>"9999"</f>
        <v>9999</v>
      </c>
      <c r="C514" s="2" t="s">
        <v>656</v>
      </c>
      <c r="D514" s="2" t="s">
        <v>12</v>
      </c>
      <c r="E514" s="2" t="s">
        <v>8</v>
      </c>
    </row>
  </sheetData>
  <autoFilter ref="A1:E514" xr:uid="{00000000-0009-0000-0000-000000000000}">
    <filterColumn colId="0">
      <filters>
        <filter val="Active"/>
      </filters>
    </filterColumn>
  </autoFilter>
  <pageMargins left="0.75" right="0.75" top="1" bottom="1" header="0.5" footer="0.5"/>
  <pageSetup paperSize="9" orientation="portrait" r:id="rId1"/>
  <headerFooter>
    <oddFooter>&amp;C_x000D_&amp;1#&amp;"Arial Black"&amp;10&amp;K000000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Footer>&amp;C_x000D_&amp;1#&amp;"Arial Black"&amp;10&amp;K000000 OFFICIAL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 of Languages PS1</vt:lpstr>
      <vt:lpstr>Config path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Jadon Lake (DFFH)</cp:lastModifiedBy>
  <dcterms:created xsi:type="dcterms:W3CDTF">2023-11-13T06:44:04Z</dcterms:created>
  <dcterms:modified xsi:type="dcterms:W3CDTF">2023-11-16T23:46:16Z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e64453-338c-4f93-8a4d-0039a0a41f2a_Enabled">
    <vt:lpwstr>true</vt:lpwstr>
  </property>
  <property fmtid="{D5CDD505-2E9C-101B-9397-08002B2CF9AE}" pid="3" name="MSIP_Label_43e64453-338c-4f93-8a4d-0039a0a41f2a_SetDate">
    <vt:lpwstr>2023-11-13T06:44:04Z</vt:lpwstr>
  </property>
  <property fmtid="{D5CDD505-2E9C-101B-9397-08002B2CF9AE}" pid="4" name="MSIP_Label_43e64453-338c-4f93-8a4d-0039a0a41f2a_Method">
    <vt:lpwstr>Privileged</vt:lpwstr>
  </property>
  <property fmtid="{D5CDD505-2E9C-101B-9397-08002B2CF9AE}" pid="5" name="MSIP_Label_43e64453-338c-4f93-8a4d-0039a0a41f2a_Name">
    <vt:lpwstr>43e64453-338c-4f93-8a4d-0039a0a41f2a</vt:lpwstr>
  </property>
  <property fmtid="{D5CDD505-2E9C-101B-9397-08002B2CF9AE}" pid="6" name="MSIP_Label_43e64453-338c-4f93-8a4d-0039a0a41f2a_SiteId">
    <vt:lpwstr>c0e0601f-0fac-449c-9c88-a104c4eb9f28</vt:lpwstr>
  </property>
  <property fmtid="{D5CDD505-2E9C-101B-9397-08002B2CF9AE}" pid="7" name="MSIP_Label_43e64453-338c-4f93-8a4d-0039a0a41f2a_ActionId">
    <vt:lpwstr>a8556c39-6801-4678-887b-36f75109e5b5</vt:lpwstr>
  </property>
  <property fmtid="{D5CDD505-2E9C-101B-9397-08002B2CF9AE}" pid="8" name="MSIP_Label_43e64453-338c-4f93-8a4d-0039a0a41f2a_ContentBits">
    <vt:lpwstr>2</vt:lpwstr>
  </property>
</Properties>
</file>